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f381fc8f77d7f6/Courses/2700/Astro Support/Linked To From Website/"/>
    </mc:Choice>
  </mc:AlternateContent>
  <xr:revisionPtr revIDLastSave="0" documentId="8_{B35E197D-BAB1-40F8-AB95-0AD579406F6F}" xr6:coauthVersionLast="47" xr6:coauthVersionMax="47" xr10:uidLastSave="{00000000-0000-0000-0000-000000000000}"/>
  <bookViews>
    <workbookView xWindow="-120" yWindow="-120" windowWidth="29040" windowHeight="15720" xr2:uid="{BF271CF4-F39C-42CB-9952-A27E0D6A9957}"/>
  </bookViews>
  <sheets>
    <sheet name="Accounting Statements" sheetId="6" r:id="rId1"/>
  </sheets>
  <definedNames>
    <definedName name="CostOfSales">'Accounting Statements'!$C$4</definedName>
    <definedName name="DA">'Accounting Statements'!$C$10</definedName>
    <definedName name="EBIT">'Accounting Statements'!$D$15</definedName>
    <definedName name="GrossProfit">'Accounting Statements'!$D$5</definedName>
    <definedName name="Interest">'Accounting Statements'!$C$16</definedName>
    <definedName name="OpInc">'Accounting Statements'!$D$11</definedName>
    <definedName name="OtherInc">'Accounting Statements'!$C$14</definedName>
    <definedName name="PreTax">'Accounting Statements'!$D$17</definedName>
    <definedName name="RnD">'Accounting Statements'!$C$9</definedName>
    <definedName name="Sales">'Accounting Statements'!$C$3</definedName>
    <definedName name="SGA">'Accounting Statements'!$C$8</definedName>
    <definedName name="TaxRate">'Accounting Statements'!$H$18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7" i="6" l="1"/>
  <c r="H11" i="6"/>
  <c r="G6" i="6"/>
  <c r="G13" i="6"/>
  <c r="D6" i="6"/>
  <c r="D12" i="6" s="1"/>
  <c r="G15" i="6" s="1"/>
  <c r="D5" i="6"/>
  <c r="D11" i="6" s="1"/>
  <c r="D15" i="6" s="1"/>
  <c r="G17" i="6" s="1"/>
  <c r="D7" i="6"/>
  <c r="D13" i="6"/>
  <c r="J15" i="6"/>
  <c r="E12" i="6"/>
  <c r="E17" i="6"/>
  <c r="H15" i="6"/>
  <c r="H17" i="6"/>
  <c r="E7" i="6"/>
  <c r="E6" i="6"/>
  <c r="K15" i="6"/>
  <c r="K17" i="6"/>
  <c r="E13" i="6"/>
  <c r="E19" i="6"/>
  <c r="D18" i="6"/>
  <c r="E15" i="6"/>
  <c r="E5" i="6"/>
  <c r="E11" i="6"/>
  <c r="D17" i="6" l="1"/>
  <c r="C18" i="6" s="1" a="1"/>
  <c r="C18" i="6" s="1"/>
  <c r="D19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<sst xmlns="http://schemas.openxmlformats.org/spreadsheetml/2006/main" count="60" uniqueCount="55">
  <si>
    <t>Total Δ in Cash</t>
  </si>
  <si>
    <t>Cash from Financing</t>
  </si>
  <si>
    <t>Other Financing</t>
  </si>
  <si>
    <t>Increase in Borrowing</t>
  </si>
  <si>
    <t>Dividends</t>
  </si>
  <si>
    <t>FINANCING ACTVITIES</t>
  </si>
  <si>
    <t>Cash from Investing</t>
  </si>
  <si>
    <t>Other Investing</t>
  </si>
  <si>
    <t>Capex</t>
  </si>
  <si>
    <t>INVESTMENT ACTIVITIES</t>
  </si>
  <si>
    <t>Cash from Operating</t>
  </si>
  <si>
    <t>Other Operating</t>
  </si>
  <si>
    <t>Deprec. &amp; Amort</t>
  </si>
  <si>
    <t>Net Income</t>
  </si>
  <si>
    <t>OPERATING ACTIVITIES</t>
  </si>
  <si>
    <t>Statement of Cash Flows</t>
  </si>
  <si>
    <t>Interest Expense</t>
  </si>
  <si>
    <t>Income Statement</t>
  </si>
  <si>
    <t>Raw</t>
  </si>
  <si>
    <t>Calculated</t>
  </si>
  <si>
    <t>Notes</t>
  </si>
  <si>
    <t>Gross Profit</t>
  </si>
  <si>
    <t>•Suppose Global had an additional $1 million depreciation expense in 2019</t>
  </si>
  <si>
    <t xml:space="preserve">•If Global’s tax rate on pretax income is 26%, what would be the impact of this expense on Global’s earnings? </t>
  </si>
  <si>
    <t>•How would it impact Global’s cash at the end of the year?</t>
  </si>
  <si>
    <t>Core cash flows from operating the business</t>
  </si>
  <si>
    <t>We start with net income</t>
  </si>
  <si>
    <t>We back out non-cash components of net income.</t>
  </si>
  <si>
    <t>Cash Effect of Δ in AR</t>
  </si>
  <si>
    <t>Account for the impact of changes in working capital.</t>
  </si>
  <si>
    <t>Cash Effect of Δ in AP</t>
  </si>
  <si>
    <t>Review slides 19-31 of Lecture 3 very carefully, especially slides 22-24.</t>
  </si>
  <si>
    <t>Cash Effect of Δ in Inventory</t>
  </si>
  <si>
    <t>ΔNWC</t>
  </si>
  <si>
    <t>Cash eff</t>
  </si>
  <si>
    <t>← This is our tax shield from our non-tax expense.</t>
  </si>
  <si>
    <t>Acquisitions &amp; Other</t>
  </si>
  <si>
    <t>Own Stock</t>
  </si>
  <si>
    <t>Combine cash flows from operating activities, investING activities, and financing activitie</t>
  </si>
  <si>
    <t>Operating Income</t>
  </si>
  <si>
    <t>Other Income</t>
  </si>
  <si>
    <t>Pretax Income (ie Earnings Before Taxes, EBT)</t>
  </si>
  <si>
    <t>Taxes</t>
  </si>
  <si>
    <t>Cost of Sales</t>
  </si>
  <si>
    <t>Costs directly attributable to sales (materials, etc).</t>
  </si>
  <si>
    <t>The "top line" is Sales Revenue. We start with this and subtract the various costs/expenses to arrive at Net Income.</t>
  </si>
  <si>
    <t>AKA Earnings or Profit</t>
  </si>
  <si>
    <t>Net Sales</t>
  </si>
  <si>
    <t>Selling, General, and Administrative Expenses (SGA)</t>
  </si>
  <si>
    <t>Research and Development (R&amp;D)</t>
  </si>
  <si>
    <t>Depreciation and amortization</t>
  </si>
  <si>
    <t>Tax Rate:</t>
  </si>
  <si>
    <t>EBIT: Earnings Before Interest and Taxes</t>
  </si>
  <si>
    <t>Because of the sign convention, we are actually subtracting!</t>
  </si>
  <si>
    <t>Shortcut (the sign convention makes this possible!)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</si>
</sst>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2" fillId="4" borderId="0" xfId="0" applyFont="1" applyFill="1"/>
    <xf numFmtId="0" fontId="4" fillId="5" borderId="0" xfId="0" applyFont="1" applyFill="1"/>
    <xf numFmtId="44" fontId="4" fillId="5" borderId="0" xfId="0" applyNumberFormat="1" applyFont="1" applyFill="1"/>
    <xf numFmtId="0" fontId="5" fillId="5" borderId="0" xfId="0" applyFont="1" applyFill="1"/>
    <xf numFmtId="0" fontId="3" fillId="0" borderId="0" xfId="0" applyFont="1"/>
    <xf numFmtId="0" fontId="0" fillId="6" borderId="0" xfId="0" applyFill="1"/>
    <xf numFmtId="9" fontId="0" fillId="0" borderId="0" xfId="1" applyFont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395611</xdr:colOff>
      <xdr:row>0</xdr:row>
      <xdr:rowOff>89296</xdr:rowOff>
    </xdr:from>
    <xdr:to>
      <xdr:col>23</xdr:col>
      <xdr:colOff>523359</xdr:colOff>
      <xdr:row>19</xdr:row>
      <xdr:rowOff>95563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25DFD8-8EF5-4170-7BDA-F96154A28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5330" y="89296"/>
          <a:ext cx="4985498" cy="36733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984C9-B464-49F6-9241-80BD4D2DB357}">
  <dimension ref="A1:M47"/>
  <sheetViews>
    <sheetView tabSelected="1" zoomScale="160" zoomScaleNormal="160" workbookViewId="0">
      <selection activeCell="C3" sqref="C3"/>
    </sheetView>
  </sheetViews>
  <sheetFormatPr defaultRowHeight="15" x14ac:dyDescent="0.25"/>
  <cols>
    <col min="1" max="1" width="4.140625" customWidth="1"/>
    <col min="2" max="2" width="15.140625" customWidth="1"/>
  </cols>
  <sheetData>
    <row r="1" spans="1:13" x14ac:dyDescent="0.25">
      <c r="C1" s="7" t="s">
        <v>18</v>
      </c>
      <c r="D1" s="7" t="s">
        <v>19</v>
      </c>
      <c r="F1" t="s">
        <v>20</v>
      </c>
    </row>
    <row r="2" spans="1:13" ht="18.75" x14ac:dyDescent="0.3">
      <c r="A2" s="6" t="s">
        <v>17</v>
      </c>
      <c r="B2" s="4"/>
      <c r="C2" s="5"/>
      <c r="D2" s="5"/>
      <c r="E2" s="4"/>
      <c r="F2" s="4"/>
      <c r="G2" s="4"/>
      <c r="H2" s="4"/>
      <c r="I2" s="4"/>
      <c r="J2" s="4"/>
      <c r="K2" s="4"/>
      <c r="L2" s="4"/>
      <c r="M2" s="4"/>
    </row>
    <row r="3" spans="1:13" x14ac:dyDescent="0.25">
      <c r="A3" t="s">
        <v>47</v>
      </c>
      <c r="C3">
        <v>186.7</v>
      </c>
      <c r="F3" t="s">
        <v>45</v>
      </c>
    </row>
    <row r="4" spans="1:13" x14ac:dyDescent="0.25">
      <c r="A4" t="s">
        <v>43</v>
      </c>
      <c r="C4">
        <v>-153.4</v>
      </c>
      <c r="F4" t="s">
        <v>44</v>
      </c>
    </row>
    <row r="5" spans="1:13" x14ac:dyDescent="0.25">
      <c r="B5" t="s">
        <v>21</v>
      </c>
      <c r="D5">
        <f xml:space="preserve"> Sales + CostOfSales</f>
        <v>33.299999999999983</v>
      </c>
      <c r="E5" t="str">
        <f ca="1">_xlfn.FORMULATEXT(D5)</f>
        <v>= Sales + CostOfSales</v>
      </c>
      <c r="H5" t="s">
        <v>53</v>
      </c>
    </row>
    <row r="6" spans="1:13" x14ac:dyDescent="0.25">
      <c r="B6" t="s">
        <v>21</v>
      </c>
      <c r="D6">
        <f xml:space="preserve"> C3 + C4</f>
        <v>33.299999999999983</v>
      </c>
      <c r="E6" t="str">
        <f ca="1">_xlfn.FORMULATEXT(D6)</f>
        <v>= C3 + C4</v>
      </c>
      <c r="G6" t="str">
        <f>H5</f>
        <v>Because of the sign convention, we are actually subtracting!</v>
      </c>
    </row>
    <row r="7" spans="1:13" x14ac:dyDescent="0.25">
      <c r="B7" t="s">
        <v>21</v>
      </c>
      <c r="D7">
        <f xml:space="preserve"> SUM(C3:C4)</f>
        <v>33.299999999999983</v>
      </c>
      <c r="E7" t="str">
        <f ca="1">_xlfn.FORMULATEXT(D7)</f>
        <v>= SUM(C3:C4)</v>
      </c>
      <c r="G7" t="s">
        <v>54</v>
      </c>
    </row>
    <row r="8" spans="1:13" x14ac:dyDescent="0.25">
      <c r="A8" t="s">
        <v>48</v>
      </c>
      <c r="C8">
        <v>-13.5</v>
      </c>
    </row>
    <row r="9" spans="1:13" x14ac:dyDescent="0.25">
      <c r="A9" t="s">
        <v>49</v>
      </c>
      <c r="C9">
        <v>-8.1999999999999993</v>
      </c>
    </row>
    <row r="10" spans="1:13" x14ac:dyDescent="0.25">
      <c r="A10" t="s">
        <v>50</v>
      </c>
      <c r="C10">
        <v>-1.2</v>
      </c>
    </row>
    <row r="11" spans="1:13" x14ac:dyDescent="0.25">
      <c r="B11" t="s">
        <v>39</v>
      </c>
      <c r="D11">
        <f xml:space="preserve"> GrossProfit + (SGA + RnD + DA)</f>
        <v>10.399999999999984</v>
      </c>
      <c r="E11" t="str">
        <f ca="1">_xlfn.FORMULATEXT(D11)</f>
        <v>= GrossProfit + (SGA + RnD + DA)</v>
      </c>
      <c r="H11" t="str">
        <f>H5</f>
        <v>Because of the sign convention, we are actually subtracting!</v>
      </c>
    </row>
    <row r="12" spans="1:13" x14ac:dyDescent="0.25">
      <c r="B12" t="s">
        <v>39</v>
      </c>
      <c r="D12">
        <f xml:space="preserve"> D6 + (C8 + C9 + C10)</f>
        <v>10.399999999999984</v>
      </c>
      <c r="E12" t="str">
        <f ca="1">_xlfn.FORMULATEXT(D12)</f>
        <v>= D6 + (C8 + C9 + C10)</v>
      </c>
    </row>
    <row r="13" spans="1:13" x14ac:dyDescent="0.25">
      <c r="B13" t="s">
        <v>39</v>
      </c>
      <c r="D13">
        <f xml:space="preserve"> SUM(C3:C10)</f>
        <v>10.399999999999984</v>
      </c>
      <c r="E13" t="str">
        <f ca="1">_xlfn.FORMULATEXT(D13)</f>
        <v>= SUM(C3:C10)</v>
      </c>
      <c r="G13" t="str">
        <f>G7</f>
        <v>Shortcut (the sign convention makes this possible!)</v>
      </c>
    </row>
    <row r="14" spans="1:13" x14ac:dyDescent="0.25">
      <c r="A14" t="s">
        <v>40</v>
      </c>
      <c r="C14">
        <v>0</v>
      </c>
    </row>
    <row r="15" spans="1:13" x14ac:dyDescent="0.25">
      <c r="B15" t="s">
        <v>52</v>
      </c>
      <c r="D15">
        <f xml:space="preserve"> OpInc + OtherInc</f>
        <v>10.399999999999984</v>
      </c>
      <c r="E15" t="str">
        <f ca="1">_xlfn.FORMULATEXT(D15)</f>
        <v>= OpInc + OtherInc</v>
      </c>
      <c r="G15">
        <f xml:space="preserve"> D12 + OtherInc</f>
        <v>10.399999999999984</v>
      </c>
      <c r="H15" t="str">
        <f ca="1">_xlfn.FORMULATEXT(G15)</f>
        <v>= D12 + OtherInc</v>
      </c>
      <c r="J15">
        <f xml:space="preserve"> SUM(C3:C14)</f>
        <v>10.399999999999984</v>
      </c>
      <c r="K15" t="str">
        <f ca="1">_xlfn.FORMULATEXT(J15)</f>
        <v>= SUM(C3:C14)</v>
      </c>
    </row>
    <row r="16" spans="1:13" x14ac:dyDescent="0.25">
      <c r="A16" t="s">
        <v>16</v>
      </c>
      <c r="C16">
        <v>-7.7</v>
      </c>
    </row>
    <row r="17" spans="1:13" x14ac:dyDescent="0.25">
      <c r="B17" t="s">
        <v>41</v>
      </c>
      <c r="D17">
        <f xml:space="preserve"> EBIT + Interest</f>
        <v>2.6999999999999842</v>
      </c>
      <c r="E17" t="str">
        <f ca="1">_xlfn.FORMULATEXT(D17)</f>
        <v>= EBIT + Interest</v>
      </c>
      <c r="G17">
        <f xml:space="preserve"> D15 + C16</f>
        <v>2.6999999999999842</v>
      </c>
      <c r="H17" t="str">
        <f ca="1">_xlfn.FORMULATEXT(G17)</f>
        <v>= D15 + C16</v>
      </c>
      <c r="J17">
        <f xml:space="preserve"> SUM(C3:C16)</f>
        <v>2.6999999999999842</v>
      </c>
      <c r="K17" t="str">
        <f ca="1">_xlfn.FORMULATEXT(J17)</f>
        <v>= SUM(C3:C16)</v>
      </c>
    </row>
    <row r="18" spans="1:13" x14ac:dyDescent="0.25">
      <c r="A18" t="s">
        <v>42</v>
      </c>
      <c r="C18" cm="1">
        <f t="array" ref="C18" xml:space="preserve"> - PreTax * TaxRate</f>
        <v>-0.70199999999999596</v>
      </c>
      <c r="D18" t="str">
        <f ca="1">_xlfn.FORMULATEXT(C18)</f>
        <v>= - PreTax * TaxRate</v>
      </c>
      <c r="G18" t="s">
        <v>51</v>
      </c>
      <c r="H18" s="9">
        <v>0.26</v>
      </c>
    </row>
    <row r="19" spans="1:13" x14ac:dyDescent="0.25">
      <c r="B19" t="s">
        <v>13</v>
      </c>
      <c r="D19" s="1">
        <f>SUM(J17,C18)</f>
        <v>1.9979999999999882</v>
      </c>
      <c r="E19" t="str">
        <f ca="1">_xlfn.FORMULATEXT(D19)</f>
        <v>=SUM(J17,C18)</v>
      </c>
      <c r="G19" t="s">
        <v>46</v>
      </c>
    </row>
    <row r="21" spans="1:13" ht="18.75" x14ac:dyDescent="0.3">
      <c r="A21" s="6" t="s">
        <v>15</v>
      </c>
      <c r="B21" s="4"/>
      <c r="C21" s="5"/>
      <c r="D21" s="5"/>
      <c r="E21" s="4"/>
      <c r="F21" s="4"/>
      <c r="G21" s="4"/>
      <c r="H21" s="4"/>
      <c r="I21" s="4"/>
      <c r="J21" s="4"/>
      <c r="K21" s="4"/>
      <c r="L21" s="4"/>
      <c r="M21" s="4"/>
    </row>
    <row r="22" spans="1:13" x14ac:dyDescent="0.25">
      <c r="A22" s="3" t="s">
        <v>14</v>
      </c>
      <c r="B22" s="3"/>
      <c r="C22" s="3"/>
      <c r="D22" s="3"/>
      <c r="E22" s="3"/>
      <c r="F22" t="s">
        <v>25</v>
      </c>
    </row>
    <row r="23" spans="1:13" x14ac:dyDescent="0.25">
      <c r="A23" t="s">
        <v>13</v>
      </c>
      <c r="C23">
        <v>-0.74</v>
      </c>
      <c r="F23" t="s">
        <v>26</v>
      </c>
    </row>
    <row r="24" spans="1:13" x14ac:dyDescent="0.25">
      <c r="A24" t="s">
        <v>12</v>
      </c>
      <c r="C24">
        <v>1</v>
      </c>
      <c r="F24" t="s">
        <v>27</v>
      </c>
    </row>
    <row r="25" spans="1:13" x14ac:dyDescent="0.25">
      <c r="A25" t="s">
        <v>28</v>
      </c>
      <c r="F25" t="s">
        <v>29</v>
      </c>
    </row>
    <row r="26" spans="1:13" x14ac:dyDescent="0.25">
      <c r="A26" t="s">
        <v>30</v>
      </c>
      <c r="F26" t="s">
        <v>31</v>
      </c>
    </row>
    <row r="27" spans="1:13" x14ac:dyDescent="0.25">
      <c r="A27" t="s">
        <v>32</v>
      </c>
    </row>
    <row r="28" spans="1:13" x14ac:dyDescent="0.25">
      <c r="A28" t="s">
        <v>33</v>
      </c>
      <c r="B28">
        <v>0</v>
      </c>
    </row>
    <row r="29" spans="1:13" x14ac:dyDescent="0.25">
      <c r="A29" t="s">
        <v>34</v>
      </c>
      <c r="B29">
        <v>0</v>
      </c>
    </row>
    <row r="30" spans="1:13" x14ac:dyDescent="0.25">
      <c r="A30" t="s">
        <v>11</v>
      </c>
    </row>
    <row r="31" spans="1:13" x14ac:dyDescent="0.25">
      <c r="B31" t="s">
        <v>10</v>
      </c>
      <c r="D31" s="2">
        <v>0.26</v>
      </c>
      <c r="F31" s="8" t="s">
        <v>35</v>
      </c>
    </row>
    <row r="32" spans="1:13" x14ac:dyDescent="0.25">
      <c r="A32" s="3" t="s">
        <v>9</v>
      </c>
      <c r="B32" s="3"/>
      <c r="C32" s="3"/>
      <c r="D32" s="3"/>
      <c r="E32" s="3"/>
    </row>
    <row r="33" spans="1:8" x14ac:dyDescent="0.25">
      <c r="A33" t="s">
        <v>8</v>
      </c>
    </row>
    <row r="34" spans="1:8" x14ac:dyDescent="0.25">
      <c r="A34" t="s">
        <v>36</v>
      </c>
    </row>
    <row r="35" spans="1:8" x14ac:dyDescent="0.25">
      <c r="A35" t="s">
        <v>7</v>
      </c>
    </row>
    <row r="36" spans="1:8" x14ac:dyDescent="0.25">
      <c r="B36" t="s">
        <v>6</v>
      </c>
      <c r="D36" s="2">
        <v>0</v>
      </c>
    </row>
    <row r="37" spans="1:8" x14ac:dyDescent="0.25">
      <c r="A37" s="3" t="s">
        <v>5</v>
      </c>
      <c r="B37" s="3"/>
      <c r="C37" s="3"/>
      <c r="D37" s="3"/>
      <c r="E37" s="3"/>
    </row>
    <row r="38" spans="1:8" x14ac:dyDescent="0.25">
      <c r="A38" t="s">
        <v>4</v>
      </c>
    </row>
    <row r="39" spans="1:8" x14ac:dyDescent="0.25">
      <c r="A39" t="s">
        <v>37</v>
      </c>
    </row>
    <row r="40" spans="1:8" x14ac:dyDescent="0.25">
      <c r="A40" t="s">
        <v>3</v>
      </c>
    </row>
    <row r="41" spans="1:8" x14ac:dyDescent="0.25">
      <c r="A41" t="s">
        <v>2</v>
      </c>
    </row>
    <row r="42" spans="1:8" x14ac:dyDescent="0.25">
      <c r="B42" t="s">
        <v>1</v>
      </c>
      <c r="D42" s="2">
        <v>0</v>
      </c>
    </row>
    <row r="43" spans="1:8" x14ac:dyDescent="0.25">
      <c r="B43" t="s">
        <v>0</v>
      </c>
      <c r="D43" s="1">
        <v>0.26</v>
      </c>
      <c r="F43" t="s">
        <v>38</v>
      </c>
    </row>
    <row r="45" spans="1:8" x14ac:dyDescent="0.25">
      <c r="A45" s="8" t="s">
        <v>22</v>
      </c>
      <c r="B45" s="8"/>
      <c r="C45" s="8"/>
      <c r="D45" s="8"/>
      <c r="E45" s="8"/>
      <c r="F45" s="8"/>
      <c r="G45" s="8"/>
      <c r="H45" s="8"/>
    </row>
    <row r="46" spans="1:8" x14ac:dyDescent="0.25">
      <c r="A46" s="8" t="s">
        <v>23</v>
      </c>
      <c r="B46" s="8"/>
      <c r="C46" s="8"/>
      <c r="D46" s="8"/>
      <c r="E46" s="8"/>
      <c r="F46" s="8"/>
      <c r="G46" s="8"/>
      <c r="H46" s="8"/>
    </row>
    <row r="47" spans="1:8" x14ac:dyDescent="0.25">
      <c r="A47" s="8" t="s">
        <v>24</v>
      </c>
      <c r="B47" s="8"/>
      <c r="C47" s="8"/>
      <c r="D47" s="8"/>
      <c r="E47" s="8"/>
      <c r="F47" s="8"/>
      <c r="G47" s="8"/>
      <c r="H47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12</vt:i4>
      </vt:variant>
    </vt:vector>
  </HeadingPairs>
  <TitlesOfParts>
    <vt:vector size="13" baseType="lpstr">
      <vt:lpstr>Accounting Statements</vt:lpstr>
      <vt:lpstr>CostOfSales</vt:lpstr>
      <vt:lpstr>DA</vt:lpstr>
      <vt:lpstr>EBIT</vt:lpstr>
      <vt:lpstr>GrossProfit</vt:lpstr>
      <vt:lpstr>Interest</vt:lpstr>
      <vt:lpstr>OpInc</vt:lpstr>
      <vt:lpstr>OtherInc</vt:lpstr>
      <vt:lpstr>PreTax</vt:lpstr>
      <vt:lpstr>RnD</vt:lpstr>
      <vt:lpstr>Sales</vt:lpstr>
      <vt:lpstr>SGA</vt:lpstr>
      <vt:lpstr>TaxRate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Munger</dc:creator>
  <cp:lastModifiedBy>Rob Munger</cp:lastModifiedBy>
  <dcterms:created xsi:type="dcterms:W3CDTF">2022-03-01T00:32:14Z</dcterms:created>
  <dcterms:modified xsi:type="dcterms:W3CDTF">2026-02-23T18:39:33Z</dcterms:modified>
</cp:coreProperties>
</file>