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f381fc8f77d7f6/Courses/2700/Astro Support/Linked To From Website/"/>
    </mc:Choice>
  </mc:AlternateContent>
  <xr:revisionPtr revIDLastSave="407" documentId="8_{09CCD548-E935-4A76-87C9-5AB5BAD02FBF}" xr6:coauthVersionLast="47" xr6:coauthVersionMax="47" xr10:uidLastSave="{72DCDDA2-C6F8-414D-95CB-7D16D284FF04}"/>
  <bookViews>
    <workbookView xWindow="14295" yWindow="0" windowWidth="14610" windowHeight="15585" xr2:uid="{04394181-270A-4EDF-8CE0-4706760447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2" i="1"/>
  <c r="E27" i="1"/>
  <c r="E28" i="1"/>
  <c r="F19" i="1"/>
  <c r="D19" i="1"/>
  <c r="C19" i="1"/>
  <c r="C22" i="1"/>
  <c r="C23" i="1" s="1"/>
  <c r="C24" i="1" s="1"/>
  <c r="F22" i="1"/>
  <c r="F13" i="1"/>
  <c r="C13" i="1"/>
  <c r="D13" i="1"/>
  <c r="G16" i="1"/>
  <c r="G14" i="1"/>
  <c r="G15" i="1"/>
  <c r="G19" i="1"/>
  <c r="G17" i="1"/>
  <c r="G13" i="1"/>
  <c r="G18" i="1"/>
  <c r="C32" i="1" l="1"/>
  <c r="F15" i="1"/>
  <c r="F14" i="1"/>
  <c r="C15" i="1"/>
  <c r="C14" i="1"/>
  <c r="C16" i="1" s="1"/>
  <c r="D22" i="1"/>
  <c r="C29" i="1"/>
  <c r="D15" i="1"/>
  <c r="D14" i="1"/>
  <c r="D28" i="1" s="1"/>
  <c r="C30" i="1"/>
  <c r="F28" i="1"/>
  <c r="G28" i="1"/>
  <c r="G23" i="1"/>
  <c r="G24" i="1"/>
  <c r="G29" i="1"/>
  <c r="G31" i="1"/>
  <c r="C34" i="1"/>
  <c r="F23" i="1" l="1"/>
  <c r="E23" i="1"/>
  <c r="F16" i="1"/>
  <c r="F24" i="1"/>
  <c r="F32" i="1"/>
  <c r="F17" i="1"/>
  <c r="F18" i="1" s="1"/>
  <c r="C17" i="1"/>
  <c r="C18" i="1" s="1"/>
  <c r="D16" i="1"/>
  <c r="D23" i="1"/>
  <c r="D32" i="1" s="1"/>
  <c r="D17" i="1"/>
  <c r="D18" i="1" s="1"/>
  <c r="D27" i="1" s="1"/>
  <c r="C31" i="1"/>
  <c r="E24" i="1" l="1"/>
  <c r="E29" i="1" s="1"/>
  <c r="E31" i="1" s="1"/>
  <c r="E32" i="1"/>
  <c r="F29" i="1"/>
  <c r="F31" i="1" s="1"/>
  <c r="D24" i="1"/>
  <c r="D29" i="1" s="1"/>
  <c r="D31" i="1" s="1"/>
  <c r="B34" i="1" l="1"/>
</calcChain>
</file>

<file path=xl/sharedStrings.xml><?xml version="1.0" encoding="utf-8"?>
<sst xmlns="http://schemas.openxmlformats.org/spreadsheetml/2006/main" count="47" uniqueCount="36">
  <si>
    <t>Year 0</t>
  </si>
  <si>
    <t>Year 1</t>
  </si>
  <si>
    <t>Year 2</t>
  </si>
  <si>
    <t>Cash Flows</t>
  </si>
  <si>
    <t>Capex</t>
  </si>
  <si>
    <t>Unlevered Net Income</t>
  </si>
  <si>
    <t>Revenues</t>
  </si>
  <si>
    <t>Other Expenses</t>
  </si>
  <si>
    <t>EBIT</t>
  </si>
  <si>
    <t>Tax Expense</t>
  </si>
  <si>
    <t>Depreciation</t>
  </si>
  <si>
    <t>NWC</t>
  </si>
  <si>
    <t>ΔNWC</t>
  </si>
  <si>
    <t>NPV</t>
  </si>
  <si>
    <t>Cash Effect of Changes in NWC</t>
  </si>
  <si>
    <t>This project will cause us to need additional NWC during Year 1, but only during year 1.</t>
  </si>
  <si>
    <t>Therefore, the project will cause our NWC needs to increase in Year 1. By Year 2, they will fall back to their original levels.</t>
  </si>
  <si>
    <t>These additional NWC needs "suck cash out of the organization" because the cash isn't available for other uses - it is "locked up" by this project.</t>
  </si>
  <si>
    <t>✔ Solution</t>
  </si>
  <si>
    <t>What is the NPV of FCF for the project? Does it increase or decrease shareholder value?</t>
  </si>
  <si>
    <t>✏️ Below is some information about a project (numbers in $millions). The marginal tax rate is 15%.</t>
  </si>
  <si>
    <t>Incremental Revenues</t>
  </si>
  <si>
    <t>Other Incremental Expenses</t>
  </si>
  <si>
    <t>Net Working Capital (NWC) needs of the project:</t>
  </si>
  <si>
    <t>Income Statement Calculations</t>
  </si>
  <si>
    <t>← Applying the sign convention</t>
  </si>
  <si>
    <t>← The sign convention allows us to just sum numbers up.</t>
  </si>
  <si>
    <t>FCF using Shortcut Formula</t>
  </si>
  <si>
    <t>Year 3</t>
  </si>
  <si>
    <t>← You still have to calculate ΔNWC, even if you use the shortcut formula↑.</t>
  </si>
  <si>
    <t>Calculate the ΔNWC and its effect on available cash:</t>
  </si>
  <si>
    <t>Shortcut formula →</t>
  </si>
  <si>
    <t>(use the top part) →</t>
  </si>
  <si>
    <t>Accepting this project increases shareholder value by $19.02M, so it is a good investment.</t>
  </si>
  <si>
    <t>FCF (shows the intuition)</t>
  </si>
  <si>
    <t>Unlev Net Inc. using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</si>
</sst>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16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30683</xdr:colOff>
      <xdr:row>26</xdr:row>
      <xdr:rowOff>37870</xdr:rowOff>
    </xdr:from>
    <xdr:ext cx="4198414" cy="918379"/>
    <xdr:pic>
      <xdr:nvPicPr>
        <xdr:cNvPr id="2" name="Picture 1">
          <a:extLst>
            <a:ext uri="{FF2B5EF4-FFF2-40B4-BE49-F238E27FC236}">
              <a16:creationId xmlns:a16="http://schemas.microsoft.com/office/drawing/2014/main" id="{DA382B18-5B95-4E71-9940-3D9B72917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161" y="4990870"/>
          <a:ext cx="4198414" cy="918379"/>
        </a:xfrm>
        <a:prstGeom prst="rect">
          <a:avLst/>
        </a:prstGeom>
      </xdr:spPr>
    </xdr:pic>
    <xdr:clientData/>
  </xdr:oneCellAnchor>
  <xdr:twoCellAnchor>
    <xdr:from>
      <xdr:col>7</xdr:col>
      <xdr:colOff>110331</xdr:colOff>
      <xdr:row>2</xdr:row>
      <xdr:rowOff>34924</xdr:rowOff>
    </xdr:from>
    <xdr:to>
      <xdr:col>14</xdr:col>
      <xdr:colOff>341314</xdr:colOff>
      <xdr:row>11</xdr:row>
      <xdr:rowOff>27781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52EFB6-D7E7-60AE-0777-32C2C37B4278}"/>
            </a:ext>
          </a:extLst>
        </xdr:cNvPr>
        <xdr:cNvSpPr txBox="1"/>
      </xdr:nvSpPr>
      <xdr:spPr>
        <a:xfrm>
          <a:off x="4023519" y="400049"/>
          <a:ext cx="4509295" cy="1635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 the left, I have provided</a:t>
          </a:r>
          <a:r>
            <a:rPr lang="en-US" sz="1100" baseline="0"/>
            <a:t> the </a:t>
          </a:r>
          <a:r>
            <a:rPr lang="en-US" sz="1100" b="1" i="1" baseline="0"/>
            <a:t>raw numbers</a:t>
          </a:r>
          <a:r>
            <a:rPr lang="en-US" sz="1100" baseline="0"/>
            <a:t> here without applying the </a:t>
          </a:r>
          <a:r>
            <a:rPr lang="en-US" sz="1100" b="1" i="1" baseline="0"/>
            <a:t>sign convention</a:t>
          </a:r>
          <a:r>
            <a:rPr lang="en-US" sz="1100" baseline="0"/>
            <a:t> that we will use when doing calculations. </a:t>
          </a:r>
        </a:p>
        <a:p>
          <a:r>
            <a:rPr lang="en-US" sz="1100" baseline="0"/>
            <a:t>• For example, in an income statement, we will give depreciation as a negative number because it is an expense and decreases our net income (this is our sign convention). However here I've given it as a positive number, as if to say, "There is $2 million of depreciation." </a:t>
          </a:r>
        </a:p>
        <a:p>
          <a:r>
            <a:rPr lang="en-US" sz="1100" baseline="0"/>
            <a:t>• IMPORTANT: If you are ever unsure whether Bruce has given you the raw number or has applied the cash flow convention, it's your responsibility to </a:t>
          </a:r>
          <a:r>
            <a:rPr lang="en-US" sz="1100" b="1" i="1" baseline="0"/>
            <a:t>ask me</a:t>
          </a:r>
          <a:r>
            <a:rPr lang="en-US" sz="1100" baseline="0"/>
            <a:t>. I refer to this type of question as an "interpretation question."</a:t>
          </a:r>
        </a:p>
      </xdr:txBody>
    </xdr:sp>
    <xdr:clientData/>
  </xdr:twoCellAnchor>
  <xdr:oneCellAnchor>
    <xdr:from>
      <xdr:col>10</xdr:col>
      <xdr:colOff>29595</xdr:colOff>
      <xdr:row>16</xdr:row>
      <xdr:rowOff>57467</xdr:rowOff>
    </xdr:from>
    <xdr:ext cx="3389924" cy="741526"/>
    <xdr:pic>
      <xdr:nvPicPr>
        <xdr:cNvPr id="4" name="Picture 3">
          <a:extLst>
            <a:ext uri="{FF2B5EF4-FFF2-40B4-BE49-F238E27FC236}">
              <a16:creationId xmlns:a16="http://schemas.microsoft.com/office/drawing/2014/main" id="{CA557F65-47A4-4AD7-B1A0-AEF07212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360" y="3105467"/>
          <a:ext cx="3389924" cy="741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B828-0063-4536-B95F-24DF3961E3E6}">
  <dimension ref="A1:I35"/>
  <sheetViews>
    <sheetView tabSelected="1" topLeftCell="A10" zoomScale="115" zoomScaleNormal="115" workbookViewId="0">
      <selection activeCell="K42" sqref="K42"/>
    </sheetView>
  </sheetViews>
  <sheetFormatPr defaultRowHeight="15" x14ac:dyDescent="0.25"/>
  <cols>
    <col min="1" max="1" width="14.7109375" customWidth="1"/>
    <col min="2" max="2" width="12.28515625" customWidth="1"/>
    <col min="3" max="3" width="6.5703125" customWidth="1"/>
    <col min="4" max="5" width="6.85546875" customWidth="1"/>
    <col min="6" max="6" width="6.7109375" customWidth="1"/>
  </cols>
  <sheetData>
    <row r="1" spans="1:9" x14ac:dyDescent="0.25">
      <c r="A1" t="s">
        <v>20</v>
      </c>
    </row>
    <row r="2" spans="1:9" x14ac:dyDescent="0.25">
      <c r="A2" t="s">
        <v>19</v>
      </c>
    </row>
    <row r="3" spans="1:9" x14ac:dyDescent="0.25">
      <c r="C3" t="s">
        <v>0</v>
      </c>
      <c r="D3" s="2" t="s">
        <v>1</v>
      </c>
      <c r="E3" s="2" t="s">
        <v>2</v>
      </c>
      <c r="F3" t="s">
        <v>28</v>
      </c>
    </row>
    <row r="4" spans="1:9" x14ac:dyDescent="0.25">
      <c r="A4" t="s">
        <v>21</v>
      </c>
      <c r="C4">
        <v>0</v>
      </c>
      <c r="D4" s="4">
        <v>28</v>
      </c>
      <c r="E4" s="4">
        <v>28</v>
      </c>
      <c r="F4">
        <v>0</v>
      </c>
    </row>
    <row r="5" spans="1:9" x14ac:dyDescent="0.25">
      <c r="A5" t="s">
        <v>10</v>
      </c>
      <c r="C5">
        <v>0</v>
      </c>
      <c r="D5" s="4">
        <v>2</v>
      </c>
      <c r="E5" s="4">
        <v>2</v>
      </c>
      <c r="F5">
        <v>0</v>
      </c>
    </row>
    <row r="6" spans="1:9" x14ac:dyDescent="0.25">
      <c r="A6" t="s">
        <v>22</v>
      </c>
      <c r="C6">
        <v>0</v>
      </c>
      <c r="D6" s="4">
        <v>8</v>
      </c>
      <c r="E6" s="4">
        <v>8</v>
      </c>
      <c r="F6">
        <v>0</v>
      </c>
    </row>
    <row r="7" spans="1:9" x14ac:dyDescent="0.25">
      <c r="A7" t="s">
        <v>4</v>
      </c>
      <c r="C7">
        <v>10</v>
      </c>
      <c r="D7" s="4">
        <v>0</v>
      </c>
      <c r="E7" s="4">
        <v>0</v>
      </c>
      <c r="F7">
        <v>0</v>
      </c>
    </row>
    <row r="8" spans="1:9" x14ac:dyDescent="0.25">
      <c r="A8" t="s">
        <v>23</v>
      </c>
    </row>
    <row r="9" spans="1:9" x14ac:dyDescent="0.25">
      <c r="A9" t="s">
        <v>11</v>
      </c>
      <c r="C9">
        <v>0</v>
      </c>
      <c r="D9" s="4">
        <v>1.2</v>
      </c>
      <c r="E9" s="4">
        <v>1.2</v>
      </c>
      <c r="F9">
        <v>0</v>
      </c>
    </row>
    <row r="11" spans="1:9" x14ac:dyDescent="0.25">
      <c r="A11" t="s">
        <v>18</v>
      </c>
    </row>
    <row r="12" spans="1:9" x14ac:dyDescent="0.25">
      <c r="A12" s="1" t="s">
        <v>24</v>
      </c>
      <c r="B12" s="1"/>
      <c r="C12" t="s">
        <v>0</v>
      </c>
      <c r="D12" s="2" t="s">
        <v>1</v>
      </c>
      <c r="E12" s="2" t="s">
        <v>2</v>
      </c>
      <c r="F12" t="s">
        <v>28</v>
      </c>
    </row>
    <row r="13" spans="1:9" x14ac:dyDescent="0.25">
      <c r="A13" t="s">
        <v>6</v>
      </c>
      <c r="C13">
        <f>C4</f>
        <v>0</v>
      </c>
      <c r="D13" s="4">
        <f>D4</f>
        <v>28</v>
      </c>
      <c r="E13" s="4">
        <f>E4</f>
        <v>28</v>
      </c>
      <c r="F13">
        <f>F4</f>
        <v>0</v>
      </c>
      <c r="G13" t="str">
        <f ca="1">_xlfn.FORMULATEXT(F13)</f>
        <v>=F4</v>
      </c>
    </row>
    <row r="14" spans="1:9" x14ac:dyDescent="0.25">
      <c r="A14" t="s">
        <v>10</v>
      </c>
      <c r="C14">
        <f t="shared" ref="C14:F15" si="0">C5*-1</f>
        <v>0</v>
      </c>
      <c r="D14" s="4">
        <f t="shared" si="0"/>
        <v>-2</v>
      </c>
      <c r="E14" s="4">
        <f t="shared" si="0"/>
        <v>-2</v>
      </c>
      <c r="F14">
        <f t="shared" si="0"/>
        <v>0</v>
      </c>
      <c r="G14" t="str">
        <f t="shared" ref="G14:G19" ca="1" si="1">_xlfn.FORMULATEXT(F14)</f>
        <v>=F5*-1</v>
      </c>
      <c r="I14" t="s">
        <v>25</v>
      </c>
    </row>
    <row r="15" spans="1:9" x14ac:dyDescent="0.25">
      <c r="A15" t="s">
        <v>7</v>
      </c>
      <c r="C15">
        <f t="shared" si="0"/>
        <v>0</v>
      </c>
      <c r="D15" s="4">
        <f t="shared" si="0"/>
        <v>-8</v>
      </c>
      <c r="E15" s="4">
        <f t="shared" si="0"/>
        <v>-8</v>
      </c>
      <c r="F15">
        <f t="shared" si="0"/>
        <v>0</v>
      </c>
      <c r="G15" t="str">
        <f t="shared" ca="1" si="1"/>
        <v>=F6*-1</v>
      </c>
      <c r="I15" t="s">
        <v>25</v>
      </c>
    </row>
    <row r="16" spans="1:9" x14ac:dyDescent="0.25">
      <c r="A16" t="s">
        <v>8</v>
      </c>
      <c r="C16">
        <f>SUM(C13:C15)</f>
        <v>0</v>
      </c>
      <c r="D16" s="4">
        <f>SUM(D13:D15)</f>
        <v>18</v>
      </c>
      <c r="E16" s="4">
        <f>SUM(E13:E15)</f>
        <v>18</v>
      </c>
      <c r="F16">
        <f>SUM(F13:F15)</f>
        <v>0</v>
      </c>
      <c r="G16" t="str">
        <f t="shared" ca="1" si="1"/>
        <v>=SUM(F13:F15)</v>
      </c>
      <c r="I16" t="s">
        <v>26</v>
      </c>
    </row>
    <row r="17" spans="1:9" x14ac:dyDescent="0.25">
      <c r="A17" t="s">
        <v>9</v>
      </c>
      <c r="C17">
        <f>-15%*C16</f>
        <v>0</v>
      </c>
      <c r="D17" s="4">
        <f>-15%*D16</f>
        <v>-2.6999999999999997</v>
      </c>
      <c r="E17" s="4">
        <f>-15%*E16</f>
        <v>-2.6999999999999997</v>
      </c>
      <c r="F17">
        <f>-15%*F16</f>
        <v>0</v>
      </c>
      <c r="G17" t="str">
        <f t="shared" ca="1" si="1"/>
        <v>=-15%*F16</v>
      </c>
    </row>
    <row r="18" spans="1:9" x14ac:dyDescent="0.25">
      <c r="A18" t="s">
        <v>5</v>
      </c>
      <c r="C18">
        <f>SUM(C16:C17)</f>
        <v>0</v>
      </c>
      <c r="D18" s="4">
        <f>SUM(D16:D17)</f>
        <v>15.3</v>
      </c>
      <c r="E18" s="4">
        <f>SUM(E16:E17)</f>
        <v>15.3</v>
      </c>
      <c r="F18">
        <f>SUM(F16:F17)</f>
        <v>0</v>
      </c>
      <c r="G18" t="str">
        <f t="shared" ca="1" si="1"/>
        <v>=SUM(F16:F17)</v>
      </c>
    </row>
    <row r="19" spans="1:9" x14ac:dyDescent="0.25">
      <c r="A19" t="s">
        <v>35</v>
      </c>
      <c r="C19">
        <f>(C4-C6-C5)*(1-15%)</f>
        <v>0</v>
      </c>
      <c r="D19">
        <f t="shared" ref="D19:E19" si="2">(D4-D6-D5)*(1-15%)</f>
        <v>15.299999999999999</v>
      </c>
      <c r="E19">
        <f t="shared" si="2"/>
        <v>15.299999999999999</v>
      </c>
      <c r="F19">
        <f>(F4-F6-F5)*(1-15%)</f>
        <v>0</v>
      </c>
      <c r="G19" t="str">
        <f t="shared" ca="1" si="1"/>
        <v>=(F4-F6-F5)*(1-15%)</v>
      </c>
      <c r="I19" t="s">
        <v>31</v>
      </c>
    </row>
    <row r="20" spans="1:9" x14ac:dyDescent="0.25">
      <c r="I20" t="s">
        <v>32</v>
      </c>
    </row>
    <row r="21" spans="1:9" x14ac:dyDescent="0.25">
      <c r="A21" t="s">
        <v>30</v>
      </c>
    </row>
    <row r="22" spans="1:9" x14ac:dyDescent="0.25">
      <c r="A22" t="s">
        <v>11</v>
      </c>
      <c r="C22">
        <f>C9</f>
        <v>0</v>
      </c>
      <c r="D22" s="4">
        <f>D9</f>
        <v>1.2</v>
      </c>
      <c r="E22" s="4">
        <f>E9</f>
        <v>1.2</v>
      </c>
      <c r="F22">
        <f>F9</f>
        <v>0</v>
      </c>
      <c r="H22" t="s">
        <v>15</v>
      </c>
    </row>
    <row r="23" spans="1:9" x14ac:dyDescent="0.25">
      <c r="A23" t="s">
        <v>12</v>
      </c>
      <c r="C23">
        <f>C22-B22</f>
        <v>0</v>
      </c>
      <c r="D23" s="4">
        <f>D22-C22</f>
        <v>1.2</v>
      </c>
      <c r="E23" s="4">
        <f>E22-D22</f>
        <v>0</v>
      </c>
      <c r="F23">
        <f>F22-D22</f>
        <v>-1.2</v>
      </c>
      <c r="G23" t="str">
        <f ca="1">_xlfn.FORMULATEXT(F23)</f>
        <v>=F22-D22</v>
      </c>
      <c r="H23" t="s">
        <v>16</v>
      </c>
    </row>
    <row r="24" spans="1:9" x14ac:dyDescent="0.25">
      <c r="A24" t="s">
        <v>14</v>
      </c>
      <c r="C24">
        <f t="shared" ref="C24:F24" si="3">C23*-1</f>
        <v>0</v>
      </c>
      <c r="D24" s="4">
        <f t="shared" si="3"/>
        <v>-1.2</v>
      </c>
      <c r="E24" s="4">
        <f t="shared" si="3"/>
        <v>0</v>
      </c>
      <c r="F24">
        <f t="shared" si="3"/>
        <v>1.2</v>
      </c>
      <c r="G24" t="str">
        <f ca="1">_xlfn.FORMULATEXT(F24)</f>
        <v>=F23*-1</v>
      </c>
      <c r="H24" t="s">
        <v>17</v>
      </c>
    </row>
    <row r="26" spans="1:9" x14ac:dyDescent="0.25">
      <c r="A26" s="1" t="s">
        <v>3</v>
      </c>
      <c r="B26" s="1"/>
    </row>
    <row r="27" spans="1:9" x14ac:dyDescent="0.25">
      <c r="A27" t="s">
        <v>5</v>
      </c>
      <c r="D27">
        <f>D18</f>
        <v>15.3</v>
      </c>
      <c r="E27">
        <f>E18</f>
        <v>15.3</v>
      </c>
      <c r="F27">
        <v>0</v>
      </c>
    </row>
    <row r="28" spans="1:9" x14ac:dyDescent="0.25">
      <c r="A28" t="s">
        <v>10</v>
      </c>
      <c r="D28">
        <f>-1*D14</f>
        <v>2</v>
      </c>
      <c r="E28">
        <f>-1*E14</f>
        <v>2</v>
      </c>
      <c r="F28">
        <f>-1*F5</f>
        <v>0</v>
      </c>
      <c r="G28" t="str">
        <f ca="1">_xlfn.FORMULATEXT(F28)</f>
        <v>=-1*F5</v>
      </c>
    </row>
    <row r="29" spans="1:9" x14ac:dyDescent="0.25">
      <c r="A29" t="s">
        <v>14</v>
      </c>
      <c r="C29">
        <f>C24</f>
        <v>0</v>
      </c>
      <c r="D29">
        <f>D24</f>
        <v>-1.2</v>
      </c>
      <c r="E29">
        <f>E24</f>
        <v>0</v>
      </c>
      <c r="F29">
        <f>F24</f>
        <v>1.2</v>
      </c>
      <c r="G29" t="str">
        <f ca="1">_xlfn.FORMULATEXT(F29)</f>
        <v>=F24</v>
      </c>
    </row>
    <row r="30" spans="1:9" x14ac:dyDescent="0.25">
      <c r="A30" t="s">
        <v>4</v>
      </c>
      <c r="C30">
        <f>C7*-1</f>
        <v>-10</v>
      </c>
    </row>
    <row r="31" spans="1:9" x14ac:dyDescent="0.25">
      <c r="A31" t="s">
        <v>34</v>
      </c>
      <c r="C31">
        <f>SUM(C27:C30)</f>
        <v>-10</v>
      </c>
      <c r="D31">
        <f>SUM(D27:D30)</f>
        <v>16.100000000000001</v>
      </c>
      <c r="E31">
        <f t="shared" ref="E31" si="4">SUM(E27:E30)</f>
        <v>17.3</v>
      </c>
      <c r="F31">
        <f t="shared" ref="F31" si="5">SUM(F27:F30)</f>
        <v>1.2</v>
      </c>
      <c r="G31" t="str">
        <f ca="1">_xlfn.FORMULATEXT(F31)</f>
        <v>=SUM(F27:F30)</v>
      </c>
    </row>
    <row r="32" spans="1:9" x14ac:dyDescent="0.25">
      <c r="A32" t="s">
        <v>27</v>
      </c>
      <c r="C32">
        <f>(C4-C6-C5)*(1-15%)+C5-C7-C23</f>
        <v>-10</v>
      </c>
      <c r="D32">
        <f>(D4-D6-D5)*(1-15%)+D5-D7-D23</f>
        <v>16.099999999999998</v>
      </c>
      <c r="E32">
        <f>(E4-E6-E5)*(1-15%)+E5-E7-E23</f>
        <v>17.299999999999997</v>
      </c>
      <c r="F32">
        <f>(F4-F6-F5)*(1-15%)+F5-F7-F23</f>
        <v>1.2</v>
      </c>
      <c r="H32" t="s">
        <v>29</v>
      </c>
    </row>
    <row r="34" spans="1:3" x14ac:dyDescent="0.25">
      <c r="A34" t="s">
        <v>13</v>
      </c>
      <c r="B34" s="3">
        <f>NPV(12%,D31:F31)+C31</f>
        <v>19.020590379008745</v>
      </c>
      <c r="C34" t="str">
        <f ca="1">_xlfn.FORMULATEXT(B34)</f>
        <v>=NPV(12%,D31:F31)+C31</v>
      </c>
    </row>
    <row r="35" spans="1:3" x14ac:dyDescent="0.25">
      <c r="A35" t="s">
        <v>33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Munger</dc:creator>
  <cp:lastModifiedBy>Rob Munger</cp:lastModifiedBy>
  <cp:lastPrinted>2026-04-03T16:43:29Z</cp:lastPrinted>
  <dcterms:created xsi:type="dcterms:W3CDTF">2022-03-01T01:30:45Z</dcterms:created>
  <dcterms:modified xsi:type="dcterms:W3CDTF">2026-04-03T17:30:14Z</dcterms:modified>
</cp:coreProperties>
</file>