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d.docs.live.net/fff381fc8f77d7f6/Courses/2700/Astro Support/Linked To From Website/"/>
    </mc:Choice>
  </mc:AlternateContent>
  <xr:revisionPtr revIDLastSave="445" documentId="8_{6D469711-C623-4F80-9148-5675FD3B713C}" xr6:coauthVersionLast="47" xr6:coauthVersionMax="47" xr10:uidLastSave="{71675A8E-20D8-45AB-9E80-9133F7359DE6}"/>
  <bookViews>
    <workbookView xWindow="-120" yWindow="-120" windowWidth="29040" windowHeight="15720" xr2:uid="{F2C267B6-1687-4D9B-8B99-812DA173C7AB}"/>
  </bookViews>
  <sheets>
    <sheet name="Intro" sheetId="11" r:id="rId1"/>
    <sheet name="From L3" sheetId="3" r:id="rId2"/>
    <sheet name="Ex1 Slides" sheetId="5" r:id="rId3"/>
    <sheet name="Ex1" sheetId="1" r:id="rId4"/>
    <sheet name="🔎 &quot;Unlevered&quot;" sheetId="8" r:id="rId5"/>
    <sheet name="Ex4 Slides" sheetId="6" r:id="rId6"/>
    <sheet name="Ex4" sheetId="2" r:id="rId7"/>
    <sheet name="Ex6 Slides" sheetId="7" r:id="rId8"/>
    <sheet name="Ex6" sheetId="4" r:id="rId9"/>
    <sheet name="🔎 FCF" sheetId="9" r:id="rId10"/>
  </sheets>
  <definedNames>
    <definedName name="CostOfSales" localSheetId="6">'Ex4'!$D$5</definedName>
    <definedName name="CostOfSales" localSheetId="8">'Ex6'!$D$5</definedName>
    <definedName name="CostOfSales" localSheetId="1">'From L3'!$C$9</definedName>
    <definedName name="CostOfSales">'Ex1'!$C$5</definedName>
    <definedName name="DA" localSheetId="6">'Ex4'!$D$8</definedName>
    <definedName name="DA" localSheetId="8">'Ex6'!$D$8</definedName>
    <definedName name="DA" localSheetId="1">'From L3'!$C$15</definedName>
    <definedName name="DA">'Ex1'!$C$8</definedName>
    <definedName name="EBIT" localSheetId="6">'Ex4'!#REF!</definedName>
    <definedName name="EBIT" localSheetId="8">'Ex6'!#REF!</definedName>
    <definedName name="EBIT" localSheetId="1">'From L3'!$G$20</definedName>
    <definedName name="EBIT">'Ex1'!#REF!</definedName>
    <definedName name="GrossProfit" localSheetId="6">'Ex4'!#REF!</definedName>
    <definedName name="GrossProfit" localSheetId="8">'Ex6'!#REF!</definedName>
    <definedName name="GrossProfit" localSheetId="1">'From L3'!$D$11</definedName>
    <definedName name="GrossProfit">'Ex1'!#REF!</definedName>
    <definedName name="Interest" localSheetId="6">'Ex4'!$D$10</definedName>
    <definedName name="Interest" localSheetId="8">'Ex6'!$D$10</definedName>
    <definedName name="Interest" localSheetId="1">'From L3'!$C$21</definedName>
    <definedName name="Interest">'Ex1'!$C$10</definedName>
    <definedName name="OpInc" localSheetId="6">'Ex4'!#REF!</definedName>
    <definedName name="OpInc" localSheetId="8">'Ex6'!#REF!</definedName>
    <definedName name="OpInc" localSheetId="1">'From L3'!$D$17</definedName>
    <definedName name="OpInc">'Ex1'!#REF!</definedName>
    <definedName name="OtherInc" localSheetId="6">'Ex4'!#REF!</definedName>
    <definedName name="OtherInc" localSheetId="8">'Ex6'!#REF!</definedName>
    <definedName name="OtherInc" localSheetId="1">'From L3'!$C$19</definedName>
    <definedName name="OtherInc">'Ex1'!#REF!</definedName>
    <definedName name="PreTax" localSheetId="6">'Ex4'!$E$11</definedName>
    <definedName name="PreTax" localSheetId="8">'Ex6'!$E$11</definedName>
    <definedName name="PreTax" localSheetId="1">'From L3'!$D$22</definedName>
    <definedName name="PreTax">'Ex1'!$D$11</definedName>
    <definedName name="RnD" localSheetId="6">'Ex4'!#REF!</definedName>
    <definedName name="RnD" localSheetId="8">'Ex6'!#REF!</definedName>
    <definedName name="RnD" localSheetId="1">'From L3'!$C$14</definedName>
    <definedName name="RnD">'Ex1'!#REF!</definedName>
    <definedName name="Sales" localSheetId="6">'Ex4'!$D$4</definedName>
    <definedName name="Sales" localSheetId="8">'Ex6'!$D$4</definedName>
    <definedName name="Sales" localSheetId="1">'From L3'!$C$8</definedName>
    <definedName name="Sales">'Ex1'!$C$4</definedName>
    <definedName name="SGA" localSheetId="6">'Ex4'!$D$7</definedName>
    <definedName name="SGA" localSheetId="8">'Ex6'!$D$7</definedName>
    <definedName name="SGA" localSheetId="1">'From L3'!$C$13</definedName>
    <definedName name="SGA">'Ex1'!$C$7</definedName>
    <definedName name="TaxRate" localSheetId="6">'Ex4'!#REF!</definedName>
    <definedName name="TaxRate" localSheetId="8">'Ex6'!#REF!</definedName>
    <definedName name="TaxRate" localSheetId="1">'From L3'!$H$23</definedName>
    <definedName name="TaxRate">'Ex1'!#REF!</definedName>
    <definedName name="UnleveredTab">'🔎 "Unlevered"'!$A$1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2" i="4" l="1"/>
  <c r="E30" i="4"/>
  <c r="C27" i="4"/>
  <c r="E26" i="4"/>
  <c r="C24" i="4"/>
  <c r="E23" i="4"/>
  <c r="D21" i="4"/>
  <c r="E21" i="4" s="1"/>
  <c r="N11" i="4"/>
  <c r="M12" i="4" s="1"/>
  <c r="N13" i="4" s="1"/>
  <c r="L11" i="4"/>
  <c r="K12" i="4" s="1"/>
  <c r="L13" i="4" s="1"/>
  <c r="J11" i="4"/>
  <c r="I12" i="4" s="1"/>
  <c r="J13" i="4" s="1"/>
  <c r="H11" i="4"/>
  <c r="G12" i="4" s="1"/>
  <c r="H13" i="4" s="1"/>
  <c r="E11" i="4"/>
  <c r="D12" i="4" s="1"/>
  <c r="N9" i="4"/>
  <c r="L9" i="4"/>
  <c r="J9" i="4"/>
  <c r="H9" i="4"/>
  <c r="E9" i="4"/>
  <c r="N6" i="4"/>
  <c r="L6" i="4"/>
  <c r="J6" i="4"/>
  <c r="H6" i="4"/>
  <c r="E6" i="4"/>
  <c r="C43" i="2"/>
  <c r="C32" i="2"/>
  <c r="C37" i="2"/>
  <c r="C44" i="2" s="1"/>
  <c r="D52" i="3"/>
  <c r="D51" i="3"/>
  <c r="D50" i="3"/>
  <c r="D49" i="3"/>
  <c r="D46" i="3"/>
  <c r="D45" i="3"/>
  <c r="D44" i="3"/>
  <c r="C40" i="3"/>
  <c r="D41" i="3" s="1"/>
  <c r="D34" i="3"/>
  <c r="D33" i="3"/>
  <c r="D32" i="3"/>
  <c r="C31" i="3"/>
  <c r="D31" i="3" s="1"/>
  <c r="J22" i="3"/>
  <c r="J20" i="3"/>
  <c r="G18" i="3"/>
  <c r="D18" i="3"/>
  <c r="H16" i="3"/>
  <c r="D12" i="3"/>
  <c r="D11" i="3"/>
  <c r="D17" i="3" s="1"/>
  <c r="G20" i="3" s="1"/>
  <c r="G10" i="3"/>
  <c r="D10" i="3"/>
  <c r="D16" i="3" s="1"/>
  <c r="D20" i="3" s="1"/>
  <c r="E30" i="3"/>
  <c r="H22" i="3"/>
  <c r="E12" i="3"/>
  <c r="E53" i="3"/>
  <c r="E20" i="3"/>
  <c r="E36" i="3"/>
  <c r="F24" i="4"/>
  <c r="F31" i="4"/>
  <c r="H20" i="3"/>
  <c r="F23" i="4"/>
  <c r="F27" i="4"/>
  <c r="E12" i="4"/>
  <c r="E17" i="3"/>
  <c r="D23" i="3"/>
  <c r="K22" i="3"/>
  <c r="E11" i="3"/>
  <c r="E42" i="3"/>
  <c r="K20" i="3"/>
  <c r="E47" i="3"/>
  <c r="F30" i="4"/>
  <c r="E22" i="3"/>
  <c r="E16" i="3"/>
  <c r="E18" i="3"/>
  <c r="E24" i="3"/>
  <c r="E54" i="3"/>
  <c r="F6" i="4"/>
  <c r="E10" i="3"/>
  <c r="E41" i="3"/>
  <c r="D47" i="3" l="1"/>
  <c r="D53" i="3"/>
  <c r="E27" i="4"/>
  <c r="E20" i="4"/>
  <c r="D20" i="4"/>
  <c r="E13" i="4"/>
  <c r="E24" i="4"/>
  <c r="E31" i="4" s="1"/>
  <c r="C31" i="4"/>
  <c r="G22" i="3"/>
  <c r="D22" i="3"/>
  <c r="C23" i="3" s="1" a="1"/>
  <c r="C23" i="3" s="1"/>
  <c r="D24" i="3" s="1"/>
  <c r="C30" i="3" l="1"/>
  <c r="D30" i="3"/>
  <c r="D42" i="3" s="1"/>
  <c r="D36" i="3" l="1"/>
  <c r="D54" i="3"/>
  <c r="E42" i="2"/>
  <c r="E41" i="2"/>
  <c r="E40" i="2"/>
  <c r="E39" i="2"/>
  <c r="E36" i="2"/>
  <c r="E35" i="2"/>
  <c r="E34" i="2"/>
  <c r="D30" i="2"/>
  <c r="E31" i="2" s="1"/>
  <c r="D21" i="2"/>
  <c r="E21" i="2" s="1"/>
  <c r="N11" i="2"/>
  <c r="M12" i="2" s="1"/>
  <c r="N13" i="2" s="1"/>
  <c r="L11" i="2"/>
  <c r="K12" i="2" s="1"/>
  <c r="L13" i="2" s="1"/>
  <c r="J11" i="2"/>
  <c r="I12" i="2" s="1"/>
  <c r="J13" i="2" s="1"/>
  <c r="H11" i="2"/>
  <c r="G12" i="2" s="1"/>
  <c r="H13" i="2" s="1"/>
  <c r="E11" i="2"/>
  <c r="D12" i="2" s="1"/>
  <c r="E13" i="2" s="1"/>
  <c r="N9" i="2"/>
  <c r="L9" i="2"/>
  <c r="J9" i="2"/>
  <c r="H9" i="2"/>
  <c r="E9" i="2"/>
  <c r="N6" i="2"/>
  <c r="L6" i="2"/>
  <c r="J6" i="2"/>
  <c r="H6" i="2"/>
  <c r="E6" i="2"/>
  <c r="M11" i="1"/>
  <c r="L12" i="1" s="1"/>
  <c r="M13" i="1" s="1"/>
  <c r="M9" i="1"/>
  <c r="M6" i="1"/>
  <c r="K11" i="1"/>
  <c r="J12" i="1" s="1"/>
  <c r="K13" i="1" s="1"/>
  <c r="K9" i="1"/>
  <c r="K6" i="1"/>
  <c r="I11" i="1"/>
  <c r="H12" i="1" s="1"/>
  <c r="I13" i="1" s="1"/>
  <c r="I9" i="1"/>
  <c r="I6" i="1"/>
  <c r="G11" i="1"/>
  <c r="F12" i="1" s="1"/>
  <c r="G13" i="1" s="1"/>
  <c r="G9" i="1"/>
  <c r="G6" i="1"/>
  <c r="D11" i="1"/>
  <c r="C12" i="1" s="1"/>
  <c r="D9" i="1"/>
  <c r="D6" i="1"/>
  <c r="F32" i="2"/>
  <c r="F37" i="2"/>
  <c r="E12" i="2"/>
  <c r="F31" i="2"/>
  <c r="F43" i="2"/>
  <c r="E6" i="1"/>
  <c r="F44" i="2"/>
  <c r="F26" i="2"/>
  <c r="F6" i="2"/>
  <c r="D12" i="1"/>
  <c r="E43" i="2" l="1"/>
  <c r="E37" i="2"/>
  <c r="D20" i="2"/>
  <c r="E20" i="2"/>
  <c r="E26" i="2" s="1"/>
  <c r="E32" i="2" l="1"/>
  <c r="E44" i="2" s="1"/>
  <c r="D1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<sst xmlns="http://schemas.openxmlformats.org/spreadsheetml/2006/main" count="201" uniqueCount="78">
  <si>
    <t>Raw</t>
  </si>
  <si>
    <t>Calculated</t>
  </si>
  <si>
    <t>Notes</t>
  </si>
  <si>
    <t>Income Statement</t>
  </si>
  <si>
    <t>Net Sales</t>
  </si>
  <si>
    <t>The "top line" is Sales Revenue. We start with this and subtract the various costs/expenses to arrive at Net Income.</t>
  </si>
  <si>
    <t>Cost of Sales</t>
  </si>
  <si>
    <r>
      <t xml:space="preserve">Costs </t>
    </r>
    <r>
      <rPr>
        <b/>
        <i/>
        <sz val="11"/>
        <color theme="1"/>
        <rFont val="Calibri"/>
        <family val="2"/>
        <scheme val="minor"/>
      </rPr>
      <t>directly</t>
    </r>
    <r>
      <rPr>
        <sz val="11"/>
        <color theme="1"/>
        <rFont val="Calibri"/>
        <family val="2"/>
        <scheme val="minor"/>
      </rPr>
      <t xml:space="preserve"> attributable to sales (materials, etc).</t>
    </r>
  </si>
  <si>
    <t>Gross Profit</t>
  </si>
  <si>
    <t>Because of the sign convention, we are actually subtracting!</t>
  </si>
  <si>
    <t>Shortcut (the sign convention makes this possible!)</t>
  </si>
  <si>
    <t>SGA: Selling, General, and Administrative Expenses</t>
  </si>
  <si>
    <t>R&amp;D: Research and Development</t>
  </si>
  <si>
    <t>DA: Depreciation and amortization</t>
  </si>
  <si>
    <t>Operating Income</t>
  </si>
  <si>
    <t>Other Income</t>
  </si>
  <si>
    <t>EBIT: Earnings Before Interest and Taxes</t>
  </si>
  <si>
    <t>Interest Expense</t>
  </si>
  <si>
    <t>Pretax Income (ie Earnings Before Taxes, EBT)</t>
  </si>
  <si>
    <t>Taxes</t>
  </si>
  <si>
    <t>Tax Rate:</t>
  </si>
  <si>
    <t>Net Income</t>
  </si>
  <si>
    <t>AKA Earnings or Profit</t>
  </si>
  <si>
    <t>Statement of Cash Flows</t>
  </si>
  <si>
    <r>
      <t xml:space="preserve">The key here is to distinguish between </t>
    </r>
    <r>
      <rPr>
        <b/>
        <i/>
        <sz val="11"/>
        <color theme="0"/>
        <rFont val="Calibri"/>
        <family val="2"/>
        <scheme val="minor"/>
      </rPr>
      <t>expenses</t>
    </r>
    <r>
      <rPr>
        <sz val="11"/>
        <color theme="0"/>
        <rFont val="Calibri"/>
        <family val="2"/>
        <scheme val="minor"/>
      </rPr>
      <t xml:space="preserve"> which show up on the income statement and </t>
    </r>
    <r>
      <rPr>
        <b/>
        <i/>
        <sz val="11"/>
        <color theme="0"/>
        <rFont val="Calibri"/>
        <family val="2"/>
        <scheme val="minor"/>
      </rPr>
      <t>cash flows</t>
    </r>
    <r>
      <rPr>
        <sz val="11"/>
        <color theme="0"/>
        <rFont val="Calibri"/>
        <family val="2"/>
        <scheme val="minor"/>
      </rPr>
      <t xml:space="preserve"> which show up on the statement of cash flows. </t>
    </r>
  </si>
  <si>
    <t>OPERATING ACTIVITIES</t>
  </si>
  <si>
    <t>Core cash flows from operating the business</t>
  </si>
  <si>
    <t>Amount</t>
  </si>
  <si>
    <t>Cash Effect</t>
  </si>
  <si>
    <t>We distinguish between the number itself and the effect it has on our Cash Flows.</t>
  </si>
  <si>
    <t>We start with net income</t>
  </si>
  <si>
    <t>Deprec. &amp; Amort</t>
  </si>
  <si>
    <t>We back out non-cash components of net income.</t>
  </si>
  <si>
    <t>Cash Effect of Δ in AR</t>
  </si>
  <si>
    <t>We don't have this money available because we lent it to our customers by letting them not pay their bills immediately (purchases on credit).</t>
  </si>
  <si>
    <t>Cash Effect of Δ in AP</t>
  </si>
  <si>
    <t xml:space="preserve">We have extra money because our vendors gave us credit and we didn't have to pay for what we bought. </t>
  </si>
  <si>
    <t>Cash Effect of Δ in Inventory</t>
  </si>
  <si>
    <t xml:space="preserve">We had to spend additional money to buy inventory. This wasn't listed as an expense, but it is a cash outflow. </t>
  </si>
  <si>
    <t>Other Operating</t>
  </si>
  <si>
    <t>Cash from Operating</t>
  </si>
  <si>
    <r>
      <t xml:space="preserve">A Shortcut: </t>
    </r>
    <r>
      <rPr>
        <i/>
        <sz val="11"/>
        <color theme="1"/>
        <rFont val="Calibri"/>
        <family val="2"/>
        <scheme val="minor"/>
      </rPr>
      <t>a different way of calculating Cash from Operating Activities</t>
    </r>
  </si>
  <si>
    <t>(You can also combine the Cash Effects of ΔAR, ΔAP, ΔInventory into one adjustment based on the change in NWC.)</t>
  </si>
  <si>
    <t>Change in NWC</t>
  </si>
  <si>
    <t>Trust me. (Don't worry how I calculated this. If you must think about it, remember that NWC = AR + INv - AP)</t>
  </si>
  <si>
    <t>Cash effect of Δ in NWC</t>
  </si>
  <si>
    <t>Review slides 19-31 of Lecture 3 very carefully, especially slides 22-24.</t>
  </si>
  <si>
    <t>You can also do ΔAR, ΔAP, and ΔInventory as a group by subtracting off ΔNWC.</t>
  </si>
  <si>
    <t>INVESTMENT ACTIVITIES</t>
  </si>
  <si>
    <t>← This is our tax shield from our non-tax expense.</t>
  </si>
  <si>
    <t>Capex</t>
  </si>
  <si>
    <t>Acquisitions &amp; Other</t>
  </si>
  <si>
    <t>Other Investing</t>
  </si>
  <si>
    <t>Cash from Investing</t>
  </si>
  <si>
    <t>FINANCING ACTVITIES</t>
  </si>
  <si>
    <t>Dividends</t>
  </si>
  <si>
    <t>Purchase of own stock</t>
  </si>
  <si>
    <t>Δ in Short Term Borrowing</t>
  </si>
  <si>
    <t>Cash from Financing</t>
  </si>
  <si>
    <t>Cash Flows / Total Δ in Cash</t>
  </si>
  <si>
    <t>Combine cash flows from operating activities, investING activities, and financing activitie</t>
  </si>
  <si>
    <t>•Suppose Global had an additional $1 million depreciation expense in 2019</t>
  </si>
  <si>
    <t xml:space="preserve">•If Global’s tax rate on pretax income is 26%, what would be the impact of this expense on Global’s earnings? </t>
  </si>
  <si>
    <t>•How would it impact Global’s cash at the end of the year?</t>
  </si>
  <si>
    <t>Revenues/Net Sales</t>
  </si>
  <si>
    <t>Cost of Goods Sold (Cost of Sales)</t>
  </si>
  <si>
    <t>We capture interest expense in the discount rate not by subtracting it off. We are separating Financing and Capital Budgeting decisions.)</t>
  </si>
  <si>
    <t>Incremental Pretax Income (ie Earnings Before Taxes, EBT)</t>
  </si>
  <si>
    <t>Taxes @40%</t>
  </si>
  <si>
    <t>Takeaway: to calculate Incremental Earnings, we just go through the steps to calculate earnings, using incremental Revenues and incremental expenses.</t>
  </si>
  <si>
    <t>Takeaway: Example #1 and Example #2 use exactly the same numbers!</t>
  </si>
  <si>
    <t>We add depreciation back in because it was a noncash expense.</t>
  </si>
  <si>
    <t>We don't think of any incremental financing charges because we are separating financing and capital budgeting. Financing expenses are captured in the discount rate we use. That's why we call it the "Cost of (raising) Capital".</t>
  </si>
  <si>
    <t>This is a key spreadsheet that we reviewed in an earlier section. We review it today because it:</t>
  </si>
  <si>
    <t>1. Illustrates the sign convention that allows you to find all the key calculated "Income/Earnings" and Cash Flow numbers using just the "Sum()" function (ie just by adding)</t>
  </si>
  <si>
    <t>2. Reviews the very challenging intuition behind the corrections in the challenging but crucial "Operating Cash Flow" section.</t>
  </si>
  <si>
    <t>Note: this spreadsheet may have limitations as a standalone document. It is meant to be used by people who have participated in or watched section recordings. I hope you find it helpful either way.</t>
  </si>
  <si>
    <t>The only exception is that we ignore interest expense because we are separating financing and capital budgeting. (See the following tab for an explanation)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</si>
</sst>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0.0"/>
  </numFmts>
  <fonts count="10"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4"/>
      <color theme="0"/>
      <name val="Calibri"/>
      <family val="2"/>
      <scheme val="minor"/>
    </font>
    <font>
      <sz val="14"/>
      <color theme="0"/>
      <name val="Calibri"/>
      <family val="2"/>
      <scheme val="minor"/>
    </font>
    <font>
      <b/>
      <i/>
      <sz val="11"/>
      <color theme="1"/>
      <name val="Calibri"/>
      <family val="2"/>
      <scheme val="minor"/>
    </font>
    <font>
      <b/>
      <i/>
      <sz val="11"/>
      <color theme="0"/>
      <name val="Calibri"/>
      <family val="2"/>
      <scheme val="minor"/>
    </font>
    <font>
      <i/>
      <sz val="11"/>
      <color theme="1"/>
      <name val="Calibri"/>
      <family val="2"/>
      <scheme val="minor"/>
    </font>
  </fonts>
  <fills count="7">
    <fill>
      <patternFill patternType="none"/>
    </fill>
    <fill>
      <patternFill patternType="gray125"/>
    </fill>
    <fill>
      <patternFill patternType="solid">
        <fgColor theme="8" tint="-0.499984740745262"/>
        <bgColor indexed="64"/>
      </patternFill>
    </fill>
    <fill>
      <patternFill patternType="solid">
        <fgColor theme="8" tint="0.39997558519241921"/>
        <bgColor indexed="64"/>
      </patternFill>
    </fill>
    <fill>
      <patternFill patternType="solid">
        <fgColor theme="9" tint="-0.499984740745262"/>
        <bgColor indexed="64"/>
      </patternFill>
    </fill>
    <fill>
      <patternFill patternType="solid">
        <fgColor theme="9" tint="0.39997558519241921"/>
        <bgColor indexed="64"/>
      </patternFill>
    </fill>
    <fill>
      <patternFill patternType="solid">
        <fgColor rgb="FFFFFF00"/>
        <bgColor indexed="64"/>
      </patternFill>
    </fill>
  </fills>
  <borders count="1">
    <border>
      <left/>
      <right/>
      <top/>
      <bottom/>
      <diagonal/>
    </border>
  </borders>
  <cellStyleXfs count="2">
    <xf numFmtId="0" fontId="0" fillId="0" borderId="0"/>
    <xf numFmtId="9" fontId="1" fillId="0" borderId="0" applyFont="0" applyFill="0" applyBorder="0" applyAlignment="0" applyProtection="0"/>
  </cellStyleXfs>
  <cellXfs count="16">
    <xf numFmtId="0" fontId="0" fillId="0" borderId="0" xfId="0"/>
    <xf numFmtId="0" fontId="3" fillId="0" borderId="0" xfId="0" applyFont="1"/>
    <xf numFmtId="0" fontId="5" fillId="2" borderId="0" xfId="0" applyFont="1" applyFill="1"/>
    <xf numFmtId="0" fontId="6" fillId="2" borderId="0" xfId="0" applyFont="1" applyFill="1"/>
    <xf numFmtId="44" fontId="6" fillId="2" borderId="0" xfId="0" applyNumberFormat="1" applyFont="1" applyFill="1"/>
    <xf numFmtId="9" fontId="0" fillId="0" borderId="0" xfId="1" applyFont="1" applyAlignment="1">
      <alignment horizontal="left"/>
    </xf>
    <xf numFmtId="164" fontId="0" fillId="3" borderId="0" xfId="0" applyNumberFormat="1" applyFill="1"/>
    <xf numFmtId="0" fontId="4" fillId="2" borderId="0" xfId="0" applyFont="1" applyFill="1"/>
    <xf numFmtId="0" fontId="2" fillId="4" borderId="0" xfId="0" applyFont="1" applyFill="1"/>
    <xf numFmtId="164" fontId="0" fillId="0" borderId="0" xfId="0" applyNumberFormat="1"/>
    <xf numFmtId="164" fontId="0" fillId="5" borderId="0" xfId="0" applyNumberFormat="1" applyFill="1"/>
    <xf numFmtId="0" fontId="0" fillId="6" borderId="0" xfId="0" applyFill="1"/>
    <xf numFmtId="0" fontId="0" fillId="5" borderId="0" xfId="0" applyFill="1"/>
    <xf numFmtId="0" fontId="3" fillId="0" borderId="0" xfId="0" applyFont="1" applyAlignment="1">
      <alignment horizontal="center"/>
    </xf>
    <xf numFmtId="164" fontId="0" fillId="6" borderId="0" xfId="0" applyNumberFormat="1" applyFill="1"/>
    <xf numFmtId="0" fontId="0" fillId="0" borderId="0" xfId="0" applyAlignment="1">
      <alignment horizont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5.jpeg"/><Relationship Id="rId4"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hyperlink" Target="#UnleveredTab"/></Relationships>
</file>

<file path=xl/drawings/drawing1.xml><?xml version="1.0" encoding="utf-8"?>
<xdr:wsDr xmlns:xdr="http://schemas.openxmlformats.org/drawingml/2006/spreadsheetDrawing" xmlns:a="http://schemas.openxmlformats.org/drawingml/2006/main">
  <xdr:twoCellAnchor>
    <xdr:from>
      <xdr:col>0</xdr:col>
      <xdr:colOff>177800</xdr:colOff>
      <xdr:row>0</xdr:row>
      <xdr:rowOff>82550</xdr:rowOff>
    </xdr:from>
    <xdr:to>
      <xdr:col>7</xdr:col>
      <xdr:colOff>533400</xdr:colOff>
      <xdr:row>28</xdr:row>
      <xdr:rowOff>95250</xdr:rowOff>
    </xdr:to>
    <xdr:sp macro="" textlink="">
      <xdr:nvSpPr>
        <xdr:cNvPr id="2" name="TextBox 1">
          <a:extLst>
            <a:ext uri="{FF2B5EF4-FFF2-40B4-BE49-F238E27FC236}">
              <a16:creationId xmlns:a16="http://schemas.microsoft.com/office/drawing/2014/main" id="{EE41ED4E-F4D5-975A-541C-5FB0DBBDD4E0}"/>
            </a:ext>
          </a:extLst>
        </xdr:cNvPr>
        <xdr:cNvSpPr txBox="1"/>
      </xdr:nvSpPr>
      <xdr:spPr>
        <a:xfrm>
          <a:off x="177800" y="82550"/>
          <a:ext cx="4622800" cy="5168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This is the</a:t>
          </a:r>
          <a:r>
            <a:rPr lang="en-US" sz="1100" baseline="0"/>
            <a:t> most challenging lecture we've had so far. Some of the concepts, like "Unlevered Net Income", or how to calculate FCF given a complex scenario can be subtle, nuanced, and difficult.</a:t>
          </a:r>
        </a:p>
        <a:p>
          <a:endParaRPr lang="en-US" sz="1100" baseline="0"/>
        </a:p>
        <a:p>
          <a:r>
            <a:rPr lang="en-US" sz="1100" baseline="0"/>
            <a:t>The good news is that if you fully understand just one multi-part example from the lecture, you will have everything you need to not just feel confident about this material, but to understand it well enough to have earned that confidence. </a:t>
          </a:r>
          <a:r>
            <a:rPr lang="en-US" sz="1100">
              <a:solidFill>
                <a:schemeClr val="dk1"/>
              </a:solidFill>
              <a:effectLst/>
              <a:latin typeface="+mn-lt"/>
              <a:ea typeface="+mn-ea"/>
              <a:cs typeface="+mn-cs"/>
            </a:rPr>
            <a:t>(You'll still have to review</a:t>
          </a:r>
          <a:r>
            <a:rPr lang="en-US" sz="1100" baseline="0">
              <a:solidFill>
                <a:schemeClr val="dk1"/>
              </a:solidFill>
              <a:effectLst/>
              <a:latin typeface="+mn-lt"/>
              <a:ea typeface="+mn-ea"/>
              <a:cs typeface="+mn-cs"/>
            </a:rPr>
            <a:t> and </a:t>
          </a:r>
          <a:r>
            <a:rPr lang="en-US" sz="1100">
              <a:solidFill>
                <a:schemeClr val="dk1"/>
              </a:solidFill>
              <a:effectLst/>
              <a:latin typeface="+mn-lt"/>
              <a:ea typeface="+mn-ea"/>
              <a:cs typeface="+mn-cs"/>
            </a:rPr>
            <a:t>study it carefully, so you pseudo-memorize</a:t>
          </a:r>
          <a:r>
            <a:rPr lang="en-US" sz="1100" baseline="0">
              <a:solidFill>
                <a:schemeClr val="dk1"/>
              </a:solidFill>
              <a:effectLst/>
              <a:latin typeface="+mn-lt"/>
              <a:ea typeface="+mn-ea"/>
              <a:cs typeface="+mn-cs"/>
            </a:rPr>
            <a:t> it, but it's a great start.)</a:t>
          </a:r>
          <a:endParaRPr lang="en-US" sz="1100" baseline="0"/>
        </a:p>
        <a:p>
          <a:endParaRPr lang="en-US" sz="1100" baseline="0"/>
        </a:p>
        <a:p>
          <a:r>
            <a:rPr lang="en-US" sz="1100"/>
            <a:t>This Multi-part example shows up as Example 1, Example 4,</a:t>
          </a:r>
          <a:r>
            <a:rPr lang="en-US" sz="1100" baseline="0"/>
            <a:t> and Example 6 from this week's slides. </a:t>
          </a:r>
        </a:p>
        <a:p>
          <a:endParaRPr lang="en-US" sz="1100" baseline="0"/>
        </a:p>
        <a:p>
          <a:r>
            <a:rPr lang="en-US" sz="1100" baseline="0"/>
            <a:t>Contents of the following slides:</a:t>
          </a:r>
        </a:p>
        <a:p>
          <a:r>
            <a:rPr lang="en-US" sz="1100" baseline="0"/>
            <a:t>1. "From L3" reviews crucial material from Lecture 3, related calculating operating cash flows and the sign convention you use for entering answers into a financial statement</a:t>
          </a:r>
        </a:p>
        <a:p>
          <a:r>
            <a:rPr lang="en-US" sz="1100" baseline="0"/>
            <a:t>2. "Ex1 Slides," "Ex4 Slides", and "Ex6 Slides" comprehensively reproduces Examples 1, 4, and 6 from the slides. All three are related to the Cisco HomeNet example, and all three build on one another, forming a single combined example with all of the skills you need.</a:t>
          </a:r>
        </a:p>
        <a:p>
          <a:r>
            <a:rPr lang="en-US" sz="1100" baseline="0"/>
            <a:t>3. "Ex1," "Ex4," and "Ex6" illustrate how to answer these question using Excel. They use a methodology that you can apply to the hardest capital budgeting quantitative problems that we will see. Caveat: they are designed as props for use within sections and may still be harder to use as independent study tools. Perhaps give them a try!</a:t>
          </a:r>
        </a:p>
        <a:p>
          <a:r>
            <a:rPr lang="en-US" sz="1100" baseline="0"/>
            <a:t>4. The two pages with magnifying glasses, 🔎, explore important but nuanced points that may never be fully clear unless you take the time for a deep dive. They provide you with an explanation you can use for that deep dive.</a:t>
          </a:r>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186530</xdr:colOff>
      <xdr:row>7</xdr:row>
      <xdr:rowOff>67240</xdr:rowOff>
    </xdr:from>
    <xdr:to>
      <xdr:col>21</xdr:col>
      <xdr:colOff>170655</xdr:colOff>
      <xdr:row>25</xdr:row>
      <xdr:rowOff>12471</xdr:rowOff>
    </xdr:to>
    <xdr:sp macro="" textlink="">
      <xdr:nvSpPr>
        <xdr:cNvPr id="2" name="Rectangle 1">
          <a:extLst>
            <a:ext uri="{FF2B5EF4-FFF2-40B4-BE49-F238E27FC236}">
              <a16:creationId xmlns:a16="http://schemas.microsoft.com/office/drawing/2014/main" id="{07DFCB47-79DE-4465-87C4-77E8A971336B}"/>
            </a:ext>
          </a:extLst>
        </xdr:cNvPr>
        <xdr:cNvSpPr/>
      </xdr:nvSpPr>
      <xdr:spPr>
        <a:xfrm>
          <a:off x="5196680" y="486340"/>
          <a:ext cx="7908925" cy="3259931"/>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166217</xdr:colOff>
      <xdr:row>6</xdr:row>
      <xdr:rowOff>83343</xdr:rowOff>
    </xdr:from>
    <xdr:to>
      <xdr:col>17</xdr:col>
      <xdr:colOff>295552</xdr:colOff>
      <xdr:row>25</xdr:row>
      <xdr:rowOff>89610</xdr:rowOff>
    </xdr:to>
    <xdr:pic>
      <xdr:nvPicPr>
        <xdr:cNvPr id="3" name="Picture 2">
          <a:extLst>
            <a:ext uri="{FF2B5EF4-FFF2-40B4-BE49-F238E27FC236}">
              <a16:creationId xmlns:a16="http://schemas.microsoft.com/office/drawing/2014/main" id="{6B8A8549-ECA1-46C7-91A9-CF1978BC643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97873" y="265906"/>
          <a:ext cx="5018835" cy="3526548"/>
        </a:xfrm>
        <a:prstGeom prst="rect">
          <a:avLst/>
        </a:prstGeom>
      </xdr:spPr>
    </xdr:pic>
    <xdr:clientData/>
  </xdr:twoCellAnchor>
  <xdr:twoCellAnchor editAs="oneCell">
    <xdr:from>
      <xdr:col>17</xdr:col>
      <xdr:colOff>211567</xdr:colOff>
      <xdr:row>26</xdr:row>
      <xdr:rowOff>70218</xdr:rowOff>
    </xdr:from>
    <xdr:to>
      <xdr:col>27</xdr:col>
      <xdr:colOff>119491</xdr:colOff>
      <xdr:row>54</xdr:row>
      <xdr:rowOff>164675</xdr:rowOff>
    </xdr:to>
    <xdr:pic>
      <xdr:nvPicPr>
        <xdr:cNvPr id="4" name="Picture 3">
          <a:extLst>
            <a:ext uri="{FF2B5EF4-FFF2-40B4-BE49-F238E27FC236}">
              <a16:creationId xmlns:a16="http://schemas.microsoft.com/office/drawing/2014/main" id="{073E6219-F658-4785-8A81-C0F570AF06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708117" y="4038968"/>
          <a:ext cx="6003924" cy="53014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0</xdr:row>
      <xdr:rowOff>0</xdr:rowOff>
    </xdr:from>
    <xdr:to>
      <xdr:col>7</xdr:col>
      <xdr:colOff>1</xdr:colOff>
      <xdr:row>64</xdr:row>
      <xdr:rowOff>27268</xdr:rowOff>
    </xdr:to>
    <xdr:sp macro="" textlink="">
      <xdr:nvSpPr>
        <xdr:cNvPr id="2" name="TextBox 1">
          <a:extLst>
            <a:ext uri="{FF2B5EF4-FFF2-40B4-BE49-F238E27FC236}">
              <a16:creationId xmlns:a16="http://schemas.microsoft.com/office/drawing/2014/main" id="{2B5B3F8B-D56C-6E02-CB1E-31AEA91DC300}"/>
            </a:ext>
          </a:extLst>
        </xdr:cNvPr>
        <xdr:cNvSpPr txBox="1"/>
      </xdr:nvSpPr>
      <xdr:spPr>
        <a:xfrm>
          <a:off x="1" y="0"/>
          <a:ext cx="4288118" cy="1198020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solidFill>
                <a:schemeClr val="dk1"/>
              </a:solidFill>
              <a:effectLst/>
              <a:latin typeface="+mn-lt"/>
              <a:ea typeface="+mn-ea"/>
              <a:cs typeface="+mn-cs"/>
            </a:rPr>
            <a:t>Example 1: Incremental Earnings</a:t>
          </a:r>
        </a:p>
        <a:p>
          <a:r>
            <a:rPr lang="en-US" sz="1600" b="1">
              <a:solidFill>
                <a:schemeClr val="dk1"/>
              </a:solidFill>
              <a:effectLst/>
              <a:latin typeface="+mn-lt"/>
              <a:ea typeface="+mn-ea"/>
              <a:cs typeface="+mn-cs"/>
            </a:rPr>
            <a:t>Problem:</a:t>
          </a:r>
        </a:p>
        <a:p>
          <a:pPr lvl="0"/>
          <a:r>
            <a:rPr lang="en-US" sz="1100">
              <a:solidFill>
                <a:schemeClr val="dk1"/>
              </a:solidFill>
              <a:effectLst/>
              <a:latin typeface="+mn-lt"/>
              <a:ea typeface="+mn-ea"/>
              <a:cs typeface="+mn-cs"/>
            </a:rPr>
            <a:t>• Suppose that the managers of the router division of Cisco Systems are considering the development of a wireless home networking appliance, called HomeNet, that will provide both the hardware and the software necessary to run an entire home from any Internet connection.</a:t>
          </a:r>
        </a:p>
        <a:p>
          <a:pPr lvl="0"/>
          <a:r>
            <a:rPr lang="en-US" sz="1100">
              <a:solidFill>
                <a:schemeClr val="dk1"/>
              </a:solidFill>
              <a:effectLst/>
              <a:latin typeface="+mn-lt"/>
              <a:ea typeface="+mn-ea"/>
              <a:cs typeface="+mn-cs"/>
            </a:rPr>
            <a:t>• In addition to connecting computers and smartphones, HomeNet will control Internet−capable televisions, streaming video services, heating and airconditioning units, major appliances, security systems, office equipment, and so on. The major competitor for HomeNet is a product being developed by Brandt−Quigley Corporation.</a:t>
          </a:r>
        </a:p>
        <a:p>
          <a:pPr lvl="0"/>
          <a:r>
            <a:rPr lang="en-US" sz="1100">
              <a:solidFill>
                <a:schemeClr val="dk1"/>
              </a:solidFill>
              <a:effectLst/>
              <a:latin typeface="+mn-lt"/>
              <a:ea typeface="+mn-ea"/>
              <a:cs typeface="+mn-cs"/>
            </a:rPr>
            <a:t>• Based on extensive marketing surveys, the sales forecast for HomeNet is 50,000 units per year. Given the pace of technological change, Cisco expects the product will have a four−year life and an expected wholesale price of $260 (the price Cisco will receive from stores). Actual production will be outsourced at a cost (including packaging) of $110 per unit.</a:t>
          </a:r>
        </a:p>
        <a:p>
          <a:pPr lvl="0"/>
          <a:r>
            <a:rPr lang="en-US" sz="1100">
              <a:solidFill>
                <a:schemeClr val="dk1"/>
              </a:solidFill>
              <a:effectLst/>
              <a:latin typeface="+mn-lt"/>
              <a:ea typeface="+mn-ea"/>
              <a:cs typeface="+mn-cs"/>
            </a:rPr>
            <a:t>• To verify the compatibility of new consumer Internet−ready appliances, as they become available, with the HomeNet system, Cisco must also establish a new lab for testing purposes.</a:t>
          </a:r>
        </a:p>
        <a:p>
          <a:pPr lvl="0"/>
          <a:r>
            <a:rPr lang="en-US" sz="1100">
              <a:solidFill>
                <a:schemeClr val="dk1"/>
              </a:solidFill>
              <a:effectLst/>
              <a:latin typeface="+mn-lt"/>
              <a:ea typeface="+mn-ea"/>
              <a:cs typeface="+mn-cs"/>
            </a:rPr>
            <a:t>• It will rent the lab space, but will need to purchase $7.5 million of new equipment. The equipment will be depreciated using the straight−line method over a five−year life. Cisco’s marginal tax rate is 40%.</a:t>
          </a:r>
        </a:p>
        <a:p>
          <a:pPr lvl="0"/>
          <a:r>
            <a:rPr lang="en-US" sz="1100">
              <a:solidFill>
                <a:schemeClr val="dk1"/>
              </a:solidFill>
              <a:effectLst/>
              <a:latin typeface="+mn-lt"/>
              <a:ea typeface="+mn-ea"/>
              <a:cs typeface="+mn-cs"/>
            </a:rPr>
            <a:t>• The lab will be operational at the end of one year. At that time, HomeNet will be ready to ship. Cisco expects to spend $2.8 million per year on rental costs for the lab space, as well as marketing and support for this product. Forecast the incremental earnings from the HomeNet project.</a:t>
          </a:r>
        </a:p>
        <a:p>
          <a:r>
            <a:rPr lang="en-US" sz="1100">
              <a:solidFill>
                <a:schemeClr val="dk1"/>
              </a:solidFill>
              <a:effectLst/>
              <a:latin typeface="+mn-lt"/>
              <a:ea typeface="+mn-ea"/>
              <a:cs typeface="+mn-cs"/>
            </a:rPr>
            <a:t> </a:t>
          </a:r>
        </a:p>
        <a:p>
          <a:r>
            <a:rPr lang="en-US" sz="1600" b="1">
              <a:solidFill>
                <a:schemeClr val="dk1"/>
              </a:solidFill>
              <a:effectLst/>
              <a:latin typeface="+mn-lt"/>
              <a:ea typeface="+mn-ea"/>
              <a:cs typeface="+mn-cs"/>
            </a:rPr>
            <a:t>Solution:</a:t>
          </a:r>
        </a:p>
        <a:p>
          <a:r>
            <a:rPr lang="en-US" sz="1400" b="1">
              <a:solidFill>
                <a:schemeClr val="dk1"/>
              </a:solidFill>
              <a:effectLst/>
              <a:latin typeface="+mn-lt"/>
              <a:ea typeface="+mn-ea"/>
              <a:cs typeface="+mn-cs"/>
            </a:rPr>
            <a:t>Plan: </a:t>
          </a:r>
        </a:p>
        <a:p>
          <a:pPr lvl="0"/>
          <a:r>
            <a:rPr lang="en-US" sz="1100">
              <a:solidFill>
                <a:schemeClr val="dk1"/>
              </a:solidFill>
              <a:effectLst/>
              <a:latin typeface="+mn-lt"/>
              <a:ea typeface="+mn-ea"/>
              <a:cs typeface="+mn-cs"/>
            </a:rPr>
            <a:t>• 4 items are needed to calculate incremental earnings: (1) incremental revenues, (2) incremental costs, (3) depreciation, and (4) the marginal tax rate:</a:t>
          </a:r>
        </a:p>
        <a:p>
          <a:pPr lvl="1"/>
          <a:r>
            <a:rPr lang="en-US" sz="1100">
              <a:solidFill>
                <a:schemeClr val="dk1"/>
              </a:solidFill>
              <a:effectLst/>
              <a:latin typeface="+mn-lt"/>
              <a:ea typeface="+mn-ea"/>
              <a:cs typeface="+mn-cs"/>
            </a:rPr>
            <a:t>• Incremental Revenues are: Additional units sold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Price = 50,000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$260 = $13,000,000</a:t>
          </a:r>
        </a:p>
        <a:p>
          <a:pPr lvl="1"/>
          <a:r>
            <a:rPr lang="en-US" sz="1100">
              <a:solidFill>
                <a:schemeClr val="dk1"/>
              </a:solidFill>
              <a:effectLst/>
              <a:latin typeface="+mn-lt"/>
              <a:ea typeface="+mn-ea"/>
              <a:cs typeface="+mn-cs"/>
            </a:rPr>
            <a:t>• Incremental Costs are: Additional units sold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Production costs = 50,000 </a:t>
          </a:r>
          <a:r>
            <a:rPr lang="en-US" sz="1100">
              <a:solidFill>
                <a:schemeClr val="dk1"/>
              </a:solidFill>
              <a:effectLst/>
              <a:latin typeface="+mn-lt"/>
              <a:ea typeface="+mn-ea"/>
              <a:cs typeface="+mn-cs"/>
              <a:sym typeface="Symbol" panose="05050102010706020507" pitchFamily="18" charset="2"/>
            </a:rPr>
            <a:t></a:t>
          </a:r>
          <a:r>
            <a:rPr lang="en-US" sz="1100">
              <a:solidFill>
                <a:schemeClr val="dk1"/>
              </a:solidFill>
              <a:effectLst/>
              <a:latin typeface="+mn-lt"/>
              <a:ea typeface="+mn-ea"/>
              <a:cs typeface="+mn-cs"/>
            </a:rPr>
            <a:t> $110 = $5,500,000</a:t>
          </a:r>
        </a:p>
        <a:p>
          <a:pPr lvl="0"/>
          <a:r>
            <a:rPr lang="en-US" sz="1100">
              <a:solidFill>
                <a:schemeClr val="dk1"/>
              </a:solidFill>
              <a:effectLst/>
              <a:latin typeface="+mn-lt"/>
              <a:ea typeface="+mn-ea"/>
              <a:cs typeface="+mn-cs"/>
            </a:rPr>
            <a:t>• Selling, General and Administrative = $2,800,000 for rent, marketing, and support</a:t>
          </a:r>
        </a:p>
        <a:p>
          <a:pPr lvl="0"/>
          <a:r>
            <a:rPr lang="en-US" sz="1100">
              <a:solidFill>
                <a:schemeClr val="dk1"/>
              </a:solidFill>
              <a:effectLst/>
              <a:latin typeface="+mn-lt"/>
              <a:ea typeface="+mn-ea"/>
              <a:cs typeface="+mn-cs"/>
            </a:rPr>
            <a:t>• Depreciation is: Depreciable Basis / Depreciable Life = $7,500,000 / 5 = $1,500,000</a:t>
          </a:r>
        </a:p>
        <a:p>
          <a:pPr lvl="1"/>
          <a:r>
            <a:rPr lang="en-US" sz="1100">
              <a:solidFill>
                <a:schemeClr val="dk1"/>
              </a:solidFill>
              <a:effectLst/>
              <a:latin typeface="+mn-lt"/>
              <a:ea typeface="+mn-ea"/>
              <a:cs typeface="+mn-cs"/>
            </a:rPr>
            <a:t>• Note that even though the project lasts for four years, the equipment has a five−year life, so we must account for the final depreciation charge in the fifth year.</a:t>
          </a:r>
        </a:p>
        <a:p>
          <a:pPr lvl="0"/>
          <a:r>
            <a:rPr lang="en-US" sz="1100">
              <a:solidFill>
                <a:schemeClr val="dk1"/>
              </a:solidFill>
              <a:effectLst/>
              <a:latin typeface="+mn-lt"/>
              <a:ea typeface="+mn-ea"/>
              <a:cs typeface="+mn-cs"/>
            </a:rPr>
            <a:t>• Marginal Tax Rate: 40%</a:t>
          </a:r>
        </a:p>
        <a:p>
          <a:r>
            <a:rPr lang="en-US" sz="1100">
              <a:solidFill>
                <a:schemeClr val="dk1"/>
              </a:solidFill>
              <a:effectLst/>
              <a:latin typeface="+mn-lt"/>
              <a:ea typeface="+mn-ea"/>
              <a:cs typeface="+mn-cs"/>
            </a:rPr>
            <a:t> </a:t>
          </a:r>
        </a:p>
        <a:p>
          <a:r>
            <a:rPr lang="en-US" sz="1400" b="1">
              <a:solidFill>
                <a:schemeClr val="dk1"/>
              </a:solidFill>
              <a:effectLst/>
              <a:latin typeface="+mn-lt"/>
              <a:ea typeface="+mn-ea"/>
              <a:cs typeface="+mn-cs"/>
            </a:rPr>
            <a:t>Execute: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400" b="1">
              <a:solidFill>
                <a:schemeClr val="dk1"/>
              </a:solidFill>
              <a:effectLst/>
              <a:latin typeface="+mn-lt"/>
              <a:ea typeface="+mn-ea"/>
              <a:cs typeface="+mn-cs"/>
            </a:rPr>
            <a:t>Evaluate:</a:t>
          </a:r>
        </a:p>
        <a:p>
          <a:pPr lvl="0"/>
          <a:r>
            <a:rPr lang="en-US" sz="1100">
              <a:solidFill>
                <a:schemeClr val="dk1"/>
              </a:solidFill>
              <a:effectLst/>
              <a:latin typeface="+mn-lt"/>
              <a:ea typeface="+mn-ea"/>
              <a:cs typeface="+mn-cs"/>
            </a:rPr>
            <a:t>• These incremental earnings are an intermediate step on the way to calculating the incremental cash flows that would form the basis of any analysis of the HomeNet project. </a:t>
          </a:r>
        </a:p>
        <a:p>
          <a:pPr lvl="0"/>
          <a:r>
            <a:rPr lang="en-US" sz="1100">
              <a:solidFill>
                <a:schemeClr val="dk1"/>
              </a:solidFill>
              <a:effectLst/>
              <a:latin typeface="+mn-lt"/>
              <a:ea typeface="+mn-ea"/>
              <a:cs typeface="+mn-cs"/>
            </a:rPr>
            <a:t>• The cost of the equipment does not affect earnings in the year it is purchased, but does so through the depreciation expense in the following five years.</a:t>
          </a:r>
        </a:p>
        <a:p>
          <a:pPr lvl="0"/>
          <a:r>
            <a:rPr lang="en-US" sz="1100">
              <a:solidFill>
                <a:schemeClr val="dk1"/>
              </a:solidFill>
              <a:effectLst/>
              <a:latin typeface="+mn-lt"/>
              <a:ea typeface="+mn-ea"/>
              <a:cs typeface="+mn-cs"/>
            </a:rPr>
            <a:t>• Note that the depreciable life, which is based on accounting rules, does not have to be the same as the economic life of the asset—the period over which it will have value. Here, the firm will use the equipment for four years, but will depreciate it over five years.</a:t>
          </a:r>
        </a:p>
        <a:p>
          <a:r>
            <a:rPr lang="en-US" sz="1100">
              <a:solidFill>
                <a:schemeClr val="dk1"/>
              </a:solidFill>
              <a:effectLst/>
              <a:latin typeface="+mn-lt"/>
              <a:ea typeface="+mn-ea"/>
              <a:cs typeface="+mn-cs"/>
            </a:rPr>
            <a:t> </a:t>
          </a:r>
        </a:p>
        <a:p>
          <a:endParaRPr lang="en-US" sz="1100"/>
        </a:p>
      </xdr:txBody>
    </xdr:sp>
    <xdr:clientData/>
  </xdr:twoCellAnchor>
  <xdr:twoCellAnchor editAs="oneCell">
    <xdr:from>
      <xdr:col>0</xdr:col>
      <xdr:colOff>0</xdr:colOff>
      <xdr:row>46</xdr:row>
      <xdr:rowOff>174439</xdr:rowOff>
    </xdr:from>
    <xdr:to>
      <xdr:col>7</xdr:col>
      <xdr:colOff>7470</xdr:colOff>
      <xdr:row>53</xdr:row>
      <xdr:rowOff>118293</xdr:rowOff>
    </xdr:to>
    <xdr:pic>
      <xdr:nvPicPr>
        <xdr:cNvPr id="3" name="Picture 2">
          <a:extLst>
            <a:ext uri="{FF2B5EF4-FFF2-40B4-BE49-F238E27FC236}">
              <a16:creationId xmlns:a16="http://schemas.microsoft.com/office/drawing/2014/main" id="{D0C5D9C5-293E-6207-F1B7-7988EC068772}"/>
            </a:ext>
          </a:extLst>
        </xdr:cNvPr>
        <xdr:cNvPicPr>
          <a:picLocks noChangeAspect="1"/>
        </xdr:cNvPicPr>
      </xdr:nvPicPr>
      <xdr:blipFill>
        <a:blip xmlns:r="http://schemas.openxmlformats.org/officeDocument/2006/relationships" r:embed="rId1"/>
        <a:stretch>
          <a:fillRect/>
        </a:stretch>
      </xdr:blipFill>
      <xdr:spPr>
        <a:xfrm>
          <a:off x="0" y="8765615"/>
          <a:ext cx="4295588" cy="125120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6350</xdr:colOff>
      <xdr:row>55</xdr:row>
      <xdr:rowOff>101599</xdr:rowOff>
    </xdr:to>
    <xdr:sp macro="" textlink="">
      <xdr:nvSpPr>
        <xdr:cNvPr id="2" name="TextBox 1">
          <a:extLst>
            <a:ext uri="{FF2B5EF4-FFF2-40B4-BE49-F238E27FC236}">
              <a16:creationId xmlns:a16="http://schemas.microsoft.com/office/drawing/2014/main" id="{83D396B8-1DAC-CBFA-C8AF-37DEBEDF5852}"/>
            </a:ext>
          </a:extLst>
        </xdr:cNvPr>
        <xdr:cNvSpPr txBox="1"/>
      </xdr:nvSpPr>
      <xdr:spPr>
        <a:xfrm>
          <a:off x="0" y="0"/>
          <a:ext cx="4273550" cy="1027974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t>What About Interest Expenses?</a:t>
          </a:r>
        </a:p>
        <a:p>
          <a:r>
            <a:rPr lang="en-US"/>
            <a:t>In earlier</a:t>
          </a:r>
          <a:r>
            <a:rPr lang="en-US" baseline="0"/>
            <a:t> lectures</a:t>
          </a:r>
          <a:r>
            <a:rPr lang="en-US"/>
            <a:t>, we saw that to compute a firm’s net income, we must first deduct interest expenses from EBIT. When evaluating a capital budgeting decision, however, we generally </a:t>
          </a:r>
          <a:r>
            <a:rPr lang="en-US" i="1"/>
            <a:t>do not include interest expenses.</a:t>
          </a:r>
          <a:r>
            <a:rPr lang="en-US"/>
            <a:t> Any incremental interest expenses will be related to the firm’s decision regarding how to finance the project, which is a separate decision. Here, we wish to evaluate the earnings contributions from the project on its own, separate from the financing decision. Ultimately, managers may also look at the additional earnings consequences associated with different methods of financing the project.</a:t>
          </a:r>
        </a:p>
        <a:p>
          <a:endParaRPr lang="en-US"/>
        </a:p>
        <a:p>
          <a:r>
            <a:rPr lang="en-US"/>
            <a:t>Thus, we evaluate a project </a:t>
          </a:r>
          <a:r>
            <a:rPr lang="en-US" i="1"/>
            <a:t>as if</a:t>
          </a:r>
          <a:r>
            <a:rPr lang="en-US"/>
            <a:t> the company will not use any debt to finance it (whether or not that is actually the case), and we postpone the consideration of alternative financing choices until after the midterm. Because we calculate the net income assuming no debt (no leverage), we refer to the net income we computed</a:t>
          </a:r>
          <a:r>
            <a:rPr lang="en-US" baseline="0"/>
            <a:t> in Example 1</a:t>
          </a:r>
          <a:r>
            <a:rPr lang="en-US"/>
            <a:t>, </a:t>
          </a:r>
          <a:r>
            <a:rPr lang="en-US" b="0" u="none"/>
            <a:t>as the unlevered net income</a:t>
          </a:r>
          <a:r>
            <a:rPr lang="en-US" b="0" u="none" baseline="0"/>
            <a:t> (or unlevered earnings)</a:t>
          </a:r>
          <a:r>
            <a:rPr lang="en-US" b="0" u="none"/>
            <a:t> of the project</a:t>
          </a:r>
          <a:r>
            <a:rPr lang="en-US"/>
            <a:t>, to indicate that it does not include any interest expenses associated with debt.</a:t>
          </a:r>
        </a:p>
        <a:p>
          <a:endParaRPr lang="en-US"/>
        </a:p>
        <a:p>
          <a:r>
            <a:rPr lang="en-US" sz="1100" b="1" i="1"/>
            <a:t>"Unlevered</a:t>
          </a:r>
          <a:r>
            <a:rPr lang="en-US" sz="1100" b="1" i="1" baseline="0"/>
            <a:t> Net Income" or "Unlevered Earnings"</a:t>
          </a:r>
          <a:r>
            <a:rPr lang="en-US" sz="1100" baseline="0"/>
            <a:t>: N</a:t>
          </a:r>
          <a:r>
            <a:rPr lang="en-US" sz="1100"/>
            <a:t>et income that does not include interest expenses associated with debt.</a:t>
          </a:r>
        </a:p>
        <a:p>
          <a:endParaRPr lang="en-US" sz="1100"/>
        </a:p>
        <a:p>
          <a:r>
            <a:rPr lang="en-US" sz="1100"/>
            <a:t>There is a formula for</a:t>
          </a:r>
          <a:r>
            <a:rPr lang="en-US" sz="1100" baseline="0"/>
            <a:t> Incremental Earnings. To arrive at it, we first define Incremental EBIT:</a:t>
          </a:r>
        </a:p>
        <a:p>
          <a:endParaRPr lang="en-US" sz="1100"/>
        </a:p>
        <a:p>
          <a:r>
            <a:rPr lang="en-US" sz="1100" b="1" i="1"/>
            <a:t>Incremental Earnings Before Interest and Taxes (EBIT) </a:t>
          </a:r>
        </a:p>
        <a:p>
          <a:pPr lvl="1"/>
          <a:r>
            <a:rPr lang="en-US" sz="1100" b="1" i="1"/>
            <a:t>=</a:t>
          </a:r>
          <a:r>
            <a:rPr lang="en-US" sz="1100" b="1" i="1" baseline="0"/>
            <a:t> </a:t>
          </a:r>
          <a:r>
            <a:rPr lang="en-US" sz="1100" b="1" i="1"/>
            <a:t>Incremental Revenue - Incremental Costs - Depreciation</a:t>
          </a:r>
        </a:p>
        <a:p>
          <a:endParaRPr lang="en-US" sz="1100"/>
        </a:p>
        <a:p>
          <a:r>
            <a:rPr lang="en-US" sz="1100" baseline="0">
              <a:solidFill>
                <a:schemeClr val="dk1"/>
              </a:solidFill>
              <a:effectLst/>
              <a:latin typeface="+mn-lt"/>
              <a:ea typeface="+mn-ea"/>
              <a:cs typeface="+mn-cs"/>
            </a:rPr>
            <a:t>To understand the next step, you have to apply a shortcut for calculating Earnings from Pretax Earnings. Because we estimate Income Tax as Pretax Income × Marginal Tax Rate, we can estimate Earnings as:</a:t>
          </a:r>
        </a:p>
        <a:p>
          <a:endParaRPr lang="en-US">
            <a:effectLst/>
          </a:endParaRPr>
        </a:p>
        <a:p>
          <a:r>
            <a:rPr lang="en-US" sz="1100" b="1" i="1" baseline="0">
              <a:solidFill>
                <a:schemeClr val="dk1"/>
              </a:solidFill>
              <a:effectLst/>
              <a:latin typeface="+mn-lt"/>
              <a:ea typeface="+mn-ea"/>
              <a:cs typeface="+mn-cs"/>
            </a:rPr>
            <a:t>Post-Tax Earnings = Pretax Earnings - (Pretax Earnings × MTR)</a:t>
          </a:r>
          <a:endParaRPr lang="en-US" b="1" i="1">
            <a:effectLst/>
          </a:endParaRPr>
        </a:p>
        <a:p>
          <a:pPr lvl="1"/>
          <a:r>
            <a:rPr lang="en-US" sz="1100" b="1" i="1" baseline="0">
              <a:solidFill>
                <a:schemeClr val="dk1"/>
              </a:solidFill>
              <a:effectLst/>
              <a:latin typeface="+mn-lt"/>
              <a:ea typeface="+mn-ea"/>
              <a:cs typeface="+mn-cs"/>
            </a:rPr>
            <a:t>= Pretax Earnings × (1 - MTR)</a:t>
          </a:r>
          <a:endParaRPr lang="en-US" b="1" i="1">
            <a:effectLst/>
          </a:endParaRPr>
        </a:p>
        <a:p>
          <a:endParaRPr lang="en-US" sz="1100"/>
        </a:p>
        <a:p>
          <a:r>
            <a:rPr lang="en-US" sz="1100"/>
            <a:t>Combinging</a:t>
          </a:r>
          <a:r>
            <a:rPr lang="en-US" sz="1100" baseline="0"/>
            <a:t> the above, we get that </a:t>
          </a:r>
        </a:p>
        <a:p>
          <a:endParaRPr lang="en-US" sz="1100" baseline="0"/>
        </a:p>
        <a:p>
          <a:r>
            <a:rPr lang="en-US" sz="1100" b="1" i="1">
              <a:solidFill>
                <a:schemeClr val="dk1"/>
              </a:solidFill>
              <a:effectLst/>
              <a:latin typeface="+mn-lt"/>
              <a:ea typeface="+mn-ea"/>
              <a:cs typeface="+mn-cs"/>
            </a:rPr>
            <a:t>Incremental Unlevered Earnings = Incremental</a:t>
          </a:r>
          <a:r>
            <a:rPr lang="en-US" sz="1100" b="1" i="1" baseline="0">
              <a:solidFill>
                <a:schemeClr val="dk1"/>
              </a:solidFill>
              <a:effectLst/>
              <a:latin typeface="+mn-lt"/>
              <a:ea typeface="+mn-ea"/>
              <a:cs typeface="+mn-cs"/>
            </a:rPr>
            <a:t> EBIT</a:t>
          </a:r>
          <a:r>
            <a:rPr lang="en-US" sz="1100" b="1" i="1">
              <a:solidFill>
                <a:schemeClr val="dk1"/>
              </a:solidFill>
              <a:effectLst/>
              <a:latin typeface="+mn-lt"/>
              <a:ea typeface="+mn-ea"/>
              <a:cs typeface="+mn-cs"/>
            </a:rPr>
            <a:t> × (1 - Tax Rate)</a:t>
          </a:r>
          <a:endParaRPr lang="en-US">
            <a:effectLst/>
          </a:endParaRPr>
        </a:p>
        <a:p>
          <a:endParaRPr lang="en-US" sz="1100" baseline="0"/>
        </a:p>
        <a:p>
          <a:r>
            <a:rPr lang="en-US" sz="1100" baseline="0"/>
            <a:t>Because we use EBIT as our Pretax earnings in the above equation, we have </a:t>
          </a:r>
          <a:r>
            <a:rPr lang="en-US" sz="1100" i="1" baseline="0"/>
            <a:t>skipped the step of subtracting off interest</a:t>
          </a:r>
          <a:r>
            <a:rPr lang="en-US" sz="1100" baseline="0"/>
            <a:t>. This is why we refer to this as </a:t>
          </a:r>
          <a:r>
            <a:rPr lang="en-US" sz="1100">
              <a:solidFill>
                <a:schemeClr val="dk1"/>
              </a:solidFill>
              <a:effectLst/>
              <a:latin typeface="+mn-lt"/>
              <a:ea typeface="+mn-ea"/>
              <a:cs typeface="+mn-cs"/>
            </a:rPr>
            <a:t>Incremental </a:t>
          </a:r>
          <a:r>
            <a:rPr lang="en-US" sz="1100" b="1" i="1">
              <a:solidFill>
                <a:schemeClr val="dk1"/>
              </a:solidFill>
              <a:effectLst/>
              <a:latin typeface="+mn-lt"/>
              <a:ea typeface="+mn-ea"/>
              <a:cs typeface="+mn-cs"/>
            </a:rPr>
            <a:t>Unlevered</a:t>
          </a:r>
          <a:r>
            <a:rPr lang="en-US" sz="1100">
              <a:solidFill>
                <a:schemeClr val="dk1"/>
              </a:solidFill>
              <a:effectLst/>
              <a:latin typeface="+mn-lt"/>
              <a:ea typeface="+mn-ea"/>
              <a:cs typeface="+mn-cs"/>
            </a:rPr>
            <a:t> Earnings.</a:t>
          </a:r>
          <a:endParaRPr lang="en-US" sz="1100" baseline="0"/>
        </a:p>
        <a:p>
          <a:endParaRPr lang="en-US" sz="1100" baseline="0"/>
        </a:p>
        <a:p>
          <a:r>
            <a:rPr lang="en-US" sz="1100" baseline="0"/>
            <a:t>(Recall that to calculate earnings, we subtract interest from EBIT to get EBT, Earnings Before Taxes, also known as pretax income. The above formula skips subtracting incremental interest and just uses Incremental EBIT directly.)</a:t>
          </a:r>
        </a:p>
        <a:p>
          <a:endParaRPr lang="en-US" sz="1100" baseline="0"/>
        </a:p>
        <a:p>
          <a:r>
            <a:rPr lang="en-US" sz="1100" baseline="0"/>
            <a:t>Substituting the definition of Incremental EBIT into the last formula, we get our main formula for Incremental Earnings: </a:t>
          </a:r>
        </a:p>
        <a:p>
          <a:endParaRPr lang="en-US" sz="1100"/>
        </a:p>
        <a:p>
          <a:r>
            <a:rPr lang="en-US" sz="1100" b="1" i="1"/>
            <a:t>Incremental Earnings = (Incremental Revenues </a:t>
          </a:r>
        </a:p>
        <a:p>
          <a:pPr lvl="1"/>
          <a:r>
            <a:rPr lang="en-US" sz="1100" b="1" i="1"/>
            <a:t>- Incremental Cost - Depreciation) × (1 - Tax Rate)</a:t>
          </a:r>
        </a:p>
        <a:p>
          <a:endParaRPr lang="en-US" sz="1100"/>
        </a:p>
        <a:p>
          <a:pPr marL="0" marR="0" lvl="0" indent="0" defTabSz="914400" eaLnBrk="1" fontAlgn="auto" latinLnBrk="0" hangingPunct="1">
            <a:lnSpc>
              <a:spcPct val="100000"/>
            </a:lnSpc>
            <a:spcBef>
              <a:spcPts val="0"/>
            </a:spcBef>
            <a:spcAft>
              <a:spcPts val="0"/>
            </a:spcAft>
            <a:buClrTx/>
            <a:buSzTx/>
            <a:buFontTx/>
            <a:buNone/>
            <a:tabLst/>
            <a:defRPr/>
          </a:pPr>
          <a:r>
            <a:rPr lang="en-US" sz="1100" b="0" i="1">
              <a:solidFill>
                <a:schemeClr val="dk1"/>
              </a:solidFill>
              <a:effectLst/>
              <a:latin typeface="+mn-lt"/>
              <a:ea typeface="+mn-ea"/>
              <a:cs typeface="+mn-cs"/>
            </a:rPr>
            <a:t>(Disclosure: the above explanation contains text adapted from the textbook</a:t>
          </a:r>
          <a:r>
            <a:rPr lang="en-US" sz="1100" b="0" i="1" baseline="0">
              <a:solidFill>
                <a:schemeClr val="dk1"/>
              </a:solidFill>
              <a:effectLst/>
              <a:latin typeface="+mn-lt"/>
              <a:ea typeface="+mn-ea"/>
              <a:cs typeface="+mn-cs"/>
            </a:rPr>
            <a:t>. You need to know it to understand the shortcut formula for Incremental Free Cash Flow.)</a:t>
          </a:r>
          <a:endParaRPr lang="en-US">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4885</xdr:colOff>
      <xdr:row>34</xdr:row>
      <xdr:rowOff>166077</xdr:rowOff>
    </xdr:to>
    <xdr:sp macro="" textlink="">
      <xdr:nvSpPr>
        <xdr:cNvPr id="2" name="TextBox 1">
          <a:extLst>
            <a:ext uri="{FF2B5EF4-FFF2-40B4-BE49-F238E27FC236}">
              <a16:creationId xmlns:a16="http://schemas.microsoft.com/office/drawing/2014/main" id="{CBF7D1DF-9AB9-BD62-A623-AA7C84EE66C1}"/>
            </a:ext>
          </a:extLst>
        </xdr:cNvPr>
        <xdr:cNvSpPr txBox="1"/>
      </xdr:nvSpPr>
      <xdr:spPr>
        <a:xfrm>
          <a:off x="0" y="0"/>
          <a:ext cx="4278923" cy="6477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800" b="1">
              <a:solidFill>
                <a:schemeClr val="dk1"/>
              </a:solidFill>
              <a:effectLst/>
              <a:latin typeface="+mn-lt"/>
              <a:ea typeface="+mn-ea"/>
              <a:cs typeface="+mn-cs"/>
            </a:rPr>
            <a:t>Example 4: Incremental Free Cash Flows</a:t>
          </a:r>
        </a:p>
        <a:p>
          <a:r>
            <a:rPr lang="en-US" sz="1600" b="1">
              <a:solidFill>
                <a:schemeClr val="dk1"/>
              </a:solidFill>
              <a:effectLst/>
              <a:latin typeface="+mn-lt"/>
              <a:ea typeface="+mn-ea"/>
              <a:cs typeface="+mn-cs"/>
            </a:rPr>
            <a:t>Problem:</a:t>
          </a:r>
        </a:p>
        <a:p>
          <a:r>
            <a:rPr lang="en-US" sz="1100">
              <a:solidFill>
                <a:schemeClr val="dk1"/>
              </a:solidFill>
              <a:effectLst/>
              <a:latin typeface="+mn-lt"/>
              <a:ea typeface="+mn-ea"/>
              <a:cs typeface="+mn-cs"/>
            </a:rPr>
            <a:t>• Let’s return to the HomeNet example. In Example 1 we computed the incremental earnings for HomeNet, but we need the incremental free cash flows to decide whether Cisco should proceed with the project.</a:t>
          </a:r>
        </a:p>
        <a:p>
          <a:endParaRPr lang="en-US" sz="1100">
            <a:solidFill>
              <a:schemeClr val="dk1"/>
            </a:solidFill>
            <a:effectLst/>
            <a:latin typeface="+mn-lt"/>
            <a:ea typeface="+mn-ea"/>
            <a:cs typeface="+mn-cs"/>
          </a:endParaRPr>
        </a:p>
        <a:p>
          <a:r>
            <a:rPr lang="en-US" sz="1600" b="1">
              <a:solidFill>
                <a:schemeClr val="dk1"/>
              </a:solidFill>
              <a:effectLst/>
              <a:latin typeface="+mn-lt"/>
              <a:ea typeface="+mn-ea"/>
              <a:cs typeface="+mn-cs"/>
            </a:rPr>
            <a:t>Solution:</a:t>
          </a:r>
        </a:p>
        <a:p>
          <a:r>
            <a:rPr lang="en-US" sz="1400" b="1">
              <a:solidFill>
                <a:schemeClr val="dk1"/>
              </a:solidFill>
              <a:effectLst/>
              <a:latin typeface="+mn-lt"/>
              <a:ea typeface="+mn-ea"/>
              <a:cs typeface="+mn-cs"/>
            </a:rPr>
            <a:t>Plan:</a:t>
          </a:r>
        </a:p>
        <a:p>
          <a:r>
            <a:rPr lang="en-US" sz="1100">
              <a:solidFill>
                <a:schemeClr val="dk1"/>
              </a:solidFill>
              <a:effectLst/>
              <a:latin typeface="+mn-lt"/>
              <a:ea typeface="+mn-ea"/>
              <a:cs typeface="+mn-cs"/>
            </a:rPr>
            <a:t>• The difference between the incremental earnings and incremental free cash flows in the HomeNet example will be driven by the equipment purchased for the lab. </a:t>
          </a:r>
        </a:p>
        <a:p>
          <a:r>
            <a:rPr lang="en-US" sz="1100">
              <a:solidFill>
                <a:schemeClr val="dk1"/>
              </a:solidFill>
              <a:effectLst/>
              <a:latin typeface="+mn-lt"/>
              <a:ea typeface="+mn-ea"/>
              <a:cs typeface="+mn-cs"/>
            </a:rPr>
            <a:t>• We need to recognize the $7.5 million cash outflow associated with the purchase in year 0 and add back the $1.5 million depreciation expenses from year 1 to 5 as they are not actually cash outflows.</a:t>
          </a:r>
        </a:p>
        <a:p>
          <a:endParaRPr lang="en-US" sz="1100">
            <a:solidFill>
              <a:schemeClr val="dk1"/>
            </a:solidFill>
            <a:effectLst/>
            <a:latin typeface="+mn-lt"/>
            <a:ea typeface="+mn-ea"/>
            <a:cs typeface="+mn-cs"/>
          </a:endParaRPr>
        </a:p>
        <a:p>
          <a:r>
            <a:rPr lang="en-US" sz="1400" b="1">
              <a:solidFill>
                <a:schemeClr val="dk1"/>
              </a:solidFill>
              <a:effectLst/>
              <a:latin typeface="+mn-lt"/>
              <a:ea typeface="+mn-ea"/>
              <a:cs typeface="+mn-cs"/>
            </a:rPr>
            <a:t>Execute:</a:t>
          </a:r>
          <a:endParaRPr lang="en-US" sz="1400">
            <a:effectLst/>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endParaRPr lang="en-US">
            <a:effectLst/>
          </a:endParaRPr>
        </a:p>
        <a:p>
          <a:r>
            <a:rPr lang="en-US" sz="1400" b="1">
              <a:solidFill>
                <a:schemeClr val="dk1"/>
              </a:solidFill>
              <a:effectLst/>
              <a:latin typeface="+mn-lt"/>
              <a:ea typeface="+mn-ea"/>
              <a:cs typeface="+mn-cs"/>
            </a:rPr>
            <a:t>Evaluate</a:t>
          </a:r>
          <a:r>
            <a:rPr lang="en-US" sz="1100">
              <a:solidFill>
                <a:schemeClr val="dk1"/>
              </a:solidFill>
              <a:effectLst/>
              <a:latin typeface="+mn-lt"/>
              <a:ea typeface="+mn-ea"/>
              <a:cs typeface="+mn-cs"/>
            </a:rPr>
            <a:t>:</a:t>
          </a:r>
        </a:p>
        <a:p>
          <a:r>
            <a:rPr lang="en-US" sz="1100">
              <a:solidFill>
                <a:schemeClr val="dk1"/>
              </a:solidFill>
              <a:effectLst/>
              <a:latin typeface="+mn-lt"/>
              <a:ea typeface="+mn-ea"/>
              <a:cs typeface="+mn-cs"/>
            </a:rPr>
            <a:t>• By recognizing the outflow from purchasing the equipment in year 0, we account for the fact that $7.5 million left the firm at that time. </a:t>
          </a:r>
        </a:p>
        <a:p>
          <a:r>
            <a:rPr lang="en-US" sz="1100">
              <a:solidFill>
                <a:schemeClr val="dk1"/>
              </a:solidFill>
              <a:effectLst/>
              <a:latin typeface="+mn-lt"/>
              <a:ea typeface="+mn-ea"/>
              <a:cs typeface="+mn-cs"/>
            </a:rPr>
            <a:t>• By adding back the $1.5 million depreciation expenses in years 1 through 5, we adjust the incremental earnings to reflect the fact that the depreciation expense is not a cash outflow.</a:t>
          </a:r>
        </a:p>
        <a:p>
          <a:endParaRPr lang="en-US" sz="1100"/>
        </a:p>
      </xdr:txBody>
    </xdr:sp>
    <xdr:clientData/>
  </xdr:twoCellAnchor>
  <xdr:twoCellAnchor editAs="oneCell">
    <xdr:from>
      <xdr:col>0</xdr:col>
      <xdr:colOff>0</xdr:colOff>
      <xdr:row>17</xdr:row>
      <xdr:rowOff>97691</xdr:rowOff>
    </xdr:from>
    <xdr:to>
      <xdr:col>7</xdr:col>
      <xdr:colOff>4885</xdr:colOff>
      <xdr:row>26</xdr:row>
      <xdr:rowOff>89325</xdr:rowOff>
    </xdr:to>
    <xdr:pic>
      <xdr:nvPicPr>
        <xdr:cNvPr id="3" name="Picture 2">
          <a:extLst>
            <a:ext uri="{FF2B5EF4-FFF2-40B4-BE49-F238E27FC236}">
              <a16:creationId xmlns:a16="http://schemas.microsoft.com/office/drawing/2014/main" id="{3795D6DD-96E5-4D71-A555-A4E1A51AEFBB}"/>
            </a:ext>
          </a:extLst>
        </xdr:cNvPr>
        <xdr:cNvPicPr>
          <a:picLocks noChangeAspect="1"/>
        </xdr:cNvPicPr>
      </xdr:nvPicPr>
      <xdr:blipFill>
        <a:blip xmlns:r="http://schemas.openxmlformats.org/officeDocument/2006/relationships" r:embed="rId1"/>
        <a:stretch>
          <a:fillRect/>
        </a:stretch>
      </xdr:blipFill>
      <xdr:spPr>
        <a:xfrm>
          <a:off x="0" y="3253153"/>
          <a:ext cx="4278923" cy="166217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0</xdr:colOff>
      <xdr:row>63</xdr:row>
      <xdr:rowOff>76200</xdr:rowOff>
    </xdr:to>
    <xdr:sp macro="" textlink="">
      <xdr:nvSpPr>
        <xdr:cNvPr id="2" name="TextBox 1">
          <a:extLst>
            <a:ext uri="{FF2B5EF4-FFF2-40B4-BE49-F238E27FC236}">
              <a16:creationId xmlns:a16="http://schemas.microsoft.com/office/drawing/2014/main" id="{D3CEB7D4-0392-7593-55CB-F5AA84126B4B}"/>
            </a:ext>
          </a:extLst>
        </xdr:cNvPr>
        <xdr:cNvSpPr txBox="1"/>
      </xdr:nvSpPr>
      <xdr:spPr>
        <a:xfrm>
          <a:off x="0" y="0"/>
          <a:ext cx="4267200" cy="11734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700" b="1">
              <a:solidFill>
                <a:schemeClr val="dk1"/>
              </a:solidFill>
              <a:effectLst/>
              <a:latin typeface="+mn-lt"/>
              <a:ea typeface="+mn-ea"/>
              <a:cs typeface="+mn-cs"/>
            </a:rPr>
            <a:t>Example 6 Incorporating Changes in Net Working Capital </a:t>
          </a:r>
        </a:p>
        <a:p>
          <a:r>
            <a:rPr lang="en-US" sz="1600" b="1">
              <a:solidFill>
                <a:schemeClr val="dk1"/>
              </a:solidFill>
              <a:effectLst/>
              <a:latin typeface="+mn-lt"/>
              <a:ea typeface="+mn-ea"/>
              <a:cs typeface="+mn-cs"/>
            </a:rPr>
            <a:t>Problem:</a:t>
          </a:r>
        </a:p>
        <a:p>
          <a:r>
            <a:rPr lang="en-US" sz="1100">
              <a:solidFill>
                <a:schemeClr val="dk1"/>
              </a:solidFill>
              <a:effectLst/>
              <a:latin typeface="+mn-lt"/>
              <a:ea typeface="+mn-ea"/>
              <a:cs typeface="+mn-cs"/>
            </a:rPr>
            <a:t>• Suppose that HomeNet will have no incremental cash or inventory requirements (products will be shipped directly from the contract manufacturer to customers). </a:t>
          </a:r>
        </a:p>
        <a:p>
          <a:r>
            <a:rPr lang="en-US" sz="1100">
              <a:solidFill>
                <a:schemeClr val="dk1"/>
              </a:solidFill>
              <a:effectLst/>
              <a:latin typeface="+mn-lt"/>
              <a:ea typeface="+mn-ea"/>
              <a:cs typeface="+mn-cs"/>
            </a:rPr>
            <a:t>• However, receivables related to HomeNet are expected to account for 15% of annual sales, and payables are expected to be 15% of the annual cost of goods sold (COGS). </a:t>
          </a:r>
        </a:p>
        <a:p>
          <a:r>
            <a:rPr lang="en-US" sz="1100">
              <a:solidFill>
                <a:schemeClr val="dk1"/>
              </a:solidFill>
              <a:effectLst/>
              <a:latin typeface="+mn-lt"/>
              <a:ea typeface="+mn-ea"/>
              <a:cs typeface="+mn-cs"/>
            </a:rPr>
            <a:t>• Fifteen percent of $13 million in sales is $1.95 million and 15% of $5.5 million in COGS is $825,000. HomeNet’s net working capital requirements are shown in the following table: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r>
            <a:rPr lang="en-US" sz="1100">
              <a:solidFill>
                <a:schemeClr val="dk1"/>
              </a:solidFill>
              <a:effectLst/>
              <a:latin typeface="+mn-lt"/>
              <a:ea typeface="+mn-ea"/>
              <a:cs typeface="+mn-cs"/>
            </a:rPr>
            <a:t> </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 How does this requirement affect the project’s free cash flow?</a:t>
          </a:r>
          <a:endParaRPr lang="en-US">
            <a:effectLst/>
          </a:endParaRPr>
        </a:p>
        <a:p>
          <a:endParaRPr 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a:solidFill>
                <a:schemeClr val="dk1"/>
              </a:solidFill>
              <a:effectLst/>
              <a:latin typeface="+mn-lt"/>
              <a:ea typeface="+mn-ea"/>
              <a:cs typeface="+mn-cs"/>
            </a:rPr>
            <a:t>Solution:</a:t>
          </a:r>
        </a:p>
        <a:p>
          <a:pPr marL="0" marR="0" lvl="0" indent="0" defTabSz="914400" eaLnBrk="1" fontAlgn="auto" latinLnBrk="0" hangingPunct="1">
            <a:lnSpc>
              <a:spcPct val="100000"/>
            </a:lnSpc>
            <a:spcBef>
              <a:spcPts val="0"/>
            </a:spcBef>
            <a:spcAft>
              <a:spcPts val="0"/>
            </a:spcAft>
            <a:buClrTx/>
            <a:buSzTx/>
            <a:buFontTx/>
            <a:buNone/>
            <a:tabLst/>
            <a:defRPr/>
          </a:pPr>
          <a:r>
            <a:rPr lang="en-US" sz="1400" b="1">
              <a:solidFill>
                <a:schemeClr val="dk1"/>
              </a:solidFill>
              <a:effectLst/>
              <a:latin typeface="+mn-lt"/>
              <a:ea typeface="+mn-ea"/>
              <a:cs typeface="+mn-cs"/>
            </a:rPr>
            <a:t>Plan:</a:t>
          </a:r>
          <a:endParaRPr lang="en-US" sz="1400" b="1">
            <a:effectLst/>
          </a:endParaRPr>
        </a:p>
        <a:p>
          <a:r>
            <a:rPr lang="en-US" sz="1100">
              <a:solidFill>
                <a:schemeClr val="dk1"/>
              </a:solidFill>
              <a:effectLst/>
              <a:latin typeface="+mn-lt"/>
              <a:ea typeface="+mn-ea"/>
              <a:cs typeface="+mn-cs"/>
            </a:rPr>
            <a:t>• Any increases in net working capital represent an investment that reduces the cash available to the firm and so reduces free cash flow. We can use our forecast of HomeNet’s net working capital requirements to complete our estimate of HomeNet’s free cash flow. In year 1, net working capital increases by $1.125 million.</a:t>
          </a:r>
          <a:endParaRPr lang="en-US">
            <a:effectLst/>
          </a:endParaRPr>
        </a:p>
        <a:p>
          <a:r>
            <a:rPr lang="en-US" sz="1100">
              <a:solidFill>
                <a:schemeClr val="dk1"/>
              </a:solidFill>
              <a:effectLst/>
              <a:latin typeface="+mn-lt"/>
              <a:ea typeface="+mn-ea"/>
              <a:cs typeface="+mn-cs"/>
            </a:rPr>
            <a:t>• This increase represents a cost to the firm. This reduction of free cash flow corresponds to the fact that in year 1, $1.950 million of the firm’s sales and $0.825 million of its costs have not yet been paid.</a:t>
          </a:r>
          <a:endParaRPr lang="en-US">
            <a:effectLst/>
          </a:endParaRPr>
        </a:p>
        <a:p>
          <a:r>
            <a:rPr lang="en-US" sz="1100">
              <a:solidFill>
                <a:schemeClr val="dk1"/>
              </a:solidFill>
              <a:effectLst/>
              <a:latin typeface="+mn-lt"/>
              <a:ea typeface="+mn-ea"/>
              <a:cs typeface="+mn-cs"/>
            </a:rPr>
            <a:t>• In years 2–4, net working capital does not change, so no further contributions are needed. </a:t>
          </a:r>
          <a:endParaRPr lang="en-US">
            <a:effectLst/>
          </a:endParaRPr>
        </a:p>
        <a:p>
          <a:r>
            <a:rPr lang="en-US" sz="1100">
              <a:solidFill>
                <a:schemeClr val="dk1"/>
              </a:solidFill>
              <a:effectLst/>
              <a:latin typeface="+mn-lt"/>
              <a:ea typeface="+mn-ea"/>
              <a:cs typeface="+mn-cs"/>
            </a:rPr>
            <a:t>• In year 5, when the project is shut down, net working capital falls by $1.125 million as the payments of the last customers are received and the final bills are paid. We add this $1.125 million to free cash flow in year 5.</a:t>
          </a:r>
          <a:endParaRPr lang="en-US">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a:solidFill>
              <a:schemeClr val="dk1"/>
            </a:solidFill>
            <a:effectLst/>
            <a:latin typeface="+mn-lt"/>
            <a:ea typeface="+mn-ea"/>
            <a:cs typeface="+mn-cs"/>
          </a:endParaRPr>
        </a:p>
        <a:p>
          <a:r>
            <a:rPr lang="en-US" sz="1400" b="1">
              <a:solidFill>
                <a:schemeClr val="dk1"/>
              </a:solidFill>
              <a:effectLst/>
              <a:latin typeface="+mn-lt"/>
              <a:ea typeface="+mn-ea"/>
              <a:cs typeface="+mn-cs"/>
            </a:rPr>
            <a:t>Execute:</a:t>
          </a: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n-lt"/>
              <a:ea typeface="+mn-ea"/>
              <a:cs typeface="+mn-cs"/>
            </a:rPr>
            <a:t>• </a:t>
          </a:r>
          <a:r>
            <a:rPr lang="en-IN" sz="1100">
              <a:solidFill>
                <a:schemeClr val="dk1"/>
              </a:solidFill>
              <a:effectLst/>
              <a:latin typeface="+mn-lt"/>
              <a:ea typeface="+mn-ea"/>
              <a:cs typeface="+mn-cs"/>
            </a:rPr>
            <a:t>The incremental free cash flows would then be:</a:t>
          </a:r>
          <a:endParaRPr lang="en-US" sz="1100">
            <a:effectLst/>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 </a:t>
          </a:r>
        </a:p>
        <a:p>
          <a:r>
            <a:rPr lang="en-US" sz="1400" b="1">
              <a:solidFill>
                <a:schemeClr val="dk1"/>
              </a:solidFill>
              <a:effectLst/>
              <a:latin typeface="+mn-lt"/>
              <a:ea typeface="+mn-ea"/>
              <a:cs typeface="+mn-cs"/>
            </a:rPr>
            <a:t>Evaluate:</a:t>
          </a:r>
        </a:p>
        <a:p>
          <a:r>
            <a:rPr lang="en-US" sz="1100">
              <a:solidFill>
                <a:schemeClr val="dk1"/>
              </a:solidFill>
              <a:effectLst/>
              <a:latin typeface="+mn-lt"/>
              <a:ea typeface="+mn-ea"/>
              <a:cs typeface="+mn-cs"/>
            </a:rPr>
            <a:t>• The free cash flows differ from unlevered net income by reflecting the cash flow effects of capital expenditures on equipment, depreciation, and changes in net working capital. </a:t>
          </a:r>
        </a:p>
        <a:p>
          <a:r>
            <a:rPr lang="en-US" sz="1100">
              <a:solidFill>
                <a:schemeClr val="dk1"/>
              </a:solidFill>
              <a:effectLst/>
              <a:latin typeface="+mn-lt"/>
              <a:ea typeface="+mn-ea"/>
              <a:cs typeface="+mn-cs"/>
            </a:rPr>
            <a:t>• Note that in the first year, free cash flow is lower than unlevered net income, reflecting the up−front investment in equipment. In later years, free cash flow exceeds unlevered net income because depreciation is not a cash expense. In the last year, the firm ultimately recovers the investment in net working capital, further boosting the free cash flow.</a:t>
          </a:r>
        </a:p>
        <a:p>
          <a:r>
            <a:rPr lang="en-US" sz="1100">
              <a:solidFill>
                <a:schemeClr val="dk1"/>
              </a:solidFill>
              <a:effectLst/>
              <a:latin typeface="+mn-lt"/>
              <a:ea typeface="+mn-ea"/>
              <a:cs typeface="+mn-cs"/>
            </a:rPr>
            <a:t> </a:t>
          </a:r>
        </a:p>
        <a:p>
          <a:endParaRPr lang="en-US" sz="1100"/>
        </a:p>
      </xdr:txBody>
    </xdr:sp>
    <xdr:clientData/>
  </xdr:twoCellAnchor>
  <xdr:twoCellAnchor editAs="oneCell">
    <xdr:from>
      <xdr:col>0</xdr:col>
      <xdr:colOff>0</xdr:colOff>
      <xdr:row>39</xdr:row>
      <xdr:rowOff>8584</xdr:rowOff>
    </xdr:from>
    <xdr:to>
      <xdr:col>7</xdr:col>
      <xdr:colOff>7257</xdr:colOff>
      <xdr:row>42</xdr:row>
      <xdr:rowOff>16015</xdr:rowOff>
    </xdr:to>
    <xdr:pic>
      <xdr:nvPicPr>
        <xdr:cNvPr id="5" name="Picture 4" descr="A table with 4 rows: year, net working capital, change in N W C, and cash flow effect. Net working capital, year 0: zero. Years 1 through 4: 1,125, each. Year 5: zero. Change, year 0: blank. Year 1: plus 1,125. Years 2 through 4: zero, each. Year 5: negative 1,125. Cash flow effect, year 0: blank. Year 1: negative 1,125. Years 2 through 4: zero. Year 5: plus 1,125.">
          <a:extLst>
            <a:ext uri="{FF2B5EF4-FFF2-40B4-BE49-F238E27FC236}">
              <a16:creationId xmlns:a16="http://schemas.microsoft.com/office/drawing/2014/main" id="{CEB02B49-1D04-3456-ACDE-F4B8987B05E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247584"/>
          <a:ext cx="4281295" cy="564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13</xdr:row>
      <xdr:rowOff>76199</xdr:rowOff>
    </xdr:from>
    <xdr:to>
      <xdr:col>7</xdr:col>
      <xdr:colOff>3629</xdr:colOff>
      <xdr:row>18</xdr:row>
      <xdr:rowOff>122161</xdr:rowOff>
    </xdr:to>
    <xdr:pic>
      <xdr:nvPicPr>
        <xdr:cNvPr id="3" name="Picture 2">
          <a:extLst>
            <a:ext uri="{FF2B5EF4-FFF2-40B4-BE49-F238E27FC236}">
              <a16:creationId xmlns:a16="http://schemas.microsoft.com/office/drawing/2014/main" id="{5F92EA98-055C-08CF-D140-C64109AE6C3B}"/>
            </a:ext>
          </a:extLst>
        </xdr:cNvPr>
        <xdr:cNvPicPr>
          <a:picLocks noChangeAspect="1"/>
        </xdr:cNvPicPr>
      </xdr:nvPicPr>
      <xdr:blipFill>
        <a:blip xmlns:r="http://schemas.openxmlformats.org/officeDocument/2006/relationships" r:embed="rId2"/>
        <a:stretch>
          <a:fillRect/>
        </a:stretch>
      </xdr:blipFill>
      <xdr:spPr>
        <a:xfrm>
          <a:off x="0" y="2481942"/>
          <a:ext cx="4270829" cy="971248"/>
        </a:xfrm>
        <a:prstGeom prst="rect">
          <a:avLst/>
        </a:prstGeom>
      </xdr:spPr>
    </xdr:pic>
    <xdr:clientData/>
  </xdr:twoCellAnchor>
  <xdr:twoCellAnchor editAs="oneCell">
    <xdr:from>
      <xdr:col>8</xdr:col>
      <xdr:colOff>138545</xdr:colOff>
      <xdr:row>39</xdr:row>
      <xdr:rowOff>127000</xdr:rowOff>
    </xdr:from>
    <xdr:to>
      <xdr:col>18</xdr:col>
      <xdr:colOff>147307</xdr:colOff>
      <xdr:row>44</xdr:row>
      <xdr:rowOff>2044</xdr:rowOff>
    </xdr:to>
    <xdr:pic>
      <xdr:nvPicPr>
        <xdr:cNvPr id="6" name="Picture 5">
          <a:extLst>
            <a:ext uri="{FF2B5EF4-FFF2-40B4-BE49-F238E27FC236}">
              <a16:creationId xmlns:a16="http://schemas.microsoft.com/office/drawing/2014/main" id="{4ECCDF63-B757-1023-BBBC-FF73682987D1}"/>
            </a:ext>
          </a:extLst>
        </xdr:cNvPr>
        <xdr:cNvPicPr>
          <a:picLocks noChangeAspect="1"/>
        </xdr:cNvPicPr>
      </xdr:nvPicPr>
      <xdr:blipFill>
        <a:blip xmlns:r="http://schemas.openxmlformats.org/officeDocument/2006/relationships" r:embed="rId3"/>
        <a:stretch>
          <a:fillRect/>
        </a:stretch>
      </xdr:blipFill>
      <xdr:spPr>
        <a:xfrm>
          <a:off x="5033818" y="7331364"/>
          <a:ext cx="6127853" cy="798680"/>
        </a:xfrm>
        <a:prstGeom prst="rect">
          <a:avLst/>
        </a:prstGeom>
      </xdr:spPr>
    </xdr:pic>
    <xdr:clientData/>
  </xdr:twoCellAnchor>
  <xdr:twoCellAnchor editAs="oneCell">
    <xdr:from>
      <xdr:col>0</xdr:col>
      <xdr:colOff>0</xdr:colOff>
      <xdr:row>44</xdr:row>
      <xdr:rowOff>91831</xdr:rowOff>
    </xdr:from>
    <xdr:to>
      <xdr:col>6</xdr:col>
      <xdr:colOff>610576</xdr:colOff>
      <xdr:row>54</xdr:row>
      <xdr:rowOff>39314</xdr:rowOff>
    </xdr:to>
    <xdr:pic>
      <xdr:nvPicPr>
        <xdr:cNvPr id="7" name="Picture 6">
          <a:extLst>
            <a:ext uri="{FF2B5EF4-FFF2-40B4-BE49-F238E27FC236}">
              <a16:creationId xmlns:a16="http://schemas.microsoft.com/office/drawing/2014/main" id="{29F96C42-D3A5-20B0-53FC-5DE0AE1F9CC0}"/>
            </a:ext>
          </a:extLst>
        </xdr:cNvPr>
        <xdr:cNvPicPr>
          <a:picLocks noChangeAspect="1"/>
        </xdr:cNvPicPr>
      </xdr:nvPicPr>
      <xdr:blipFill>
        <a:blip xmlns:r="http://schemas.openxmlformats.org/officeDocument/2006/relationships" r:embed="rId4"/>
        <a:stretch>
          <a:fillRect/>
        </a:stretch>
      </xdr:blipFill>
      <xdr:spPr>
        <a:xfrm>
          <a:off x="0" y="8258908"/>
          <a:ext cx="4274038" cy="180363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406399</xdr:colOff>
      <xdr:row>18</xdr:row>
      <xdr:rowOff>47170</xdr:rowOff>
    </xdr:from>
    <xdr:to>
      <xdr:col>14</xdr:col>
      <xdr:colOff>65313</xdr:colOff>
      <xdr:row>21</xdr:row>
      <xdr:rowOff>86383</xdr:rowOff>
    </xdr:to>
    <xdr:pic>
      <xdr:nvPicPr>
        <xdr:cNvPr id="3" name="Picture 2" descr="A table with 4 rows: year, net working capital, change in N W C, and cash flow effect. Net working capital, year 0: zero. Years 1 through 4: 1,125, each. Year 5: zero. Change, year 0: blank. Year 1: plus 1,125. Years 2 through 4: zero, each. Year 5: negative 1,125. Cash flow effect, year 0: blank. Year 1: negative 1,125. Years 2 through 4: zero. Year 5: plus 1,125.">
          <a:extLst>
            <a:ext uri="{FF2B5EF4-FFF2-40B4-BE49-F238E27FC236}">
              <a16:creationId xmlns:a16="http://schemas.microsoft.com/office/drawing/2014/main" id="{4BBB14CC-8CCE-56C4-DCA8-7AA95198D86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8199" y="3479799"/>
          <a:ext cx="4535714" cy="5943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0</xdr:colOff>
      <xdr:row>43</xdr:row>
      <xdr:rowOff>12700</xdr:rowOff>
    </xdr:to>
    <xdr:sp macro="" textlink="">
      <xdr:nvSpPr>
        <xdr:cNvPr id="2" name="TextBox 1">
          <a:extLst>
            <a:ext uri="{FF2B5EF4-FFF2-40B4-BE49-F238E27FC236}">
              <a16:creationId xmlns:a16="http://schemas.microsoft.com/office/drawing/2014/main" id="{031FDD0D-97C3-159A-81B8-DCEA11B6FD5D}"/>
            </a:ext>
          </a:extLst>
        </xdr:cNvPr>
        <xdr:cNvSpPr txBox="1"/>
      </xdr:nvSpPr>
      <xdr:spPr>
        <a:xfrm>
          <a:off x="0" y="0"/>
          <a:ext cx="4267200" cy="7931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In the "Unlevered</a:t>
          </a:r>
          <a:r>
            <a:rPr lang="en-US" sz="1100" baseline="0"/>
            <a:t>" tab, we saw that</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Incremental Unlevered Earnings </a:t>
          </a:r>
        </a:p>
        <a:p>
          <a:pPr marL="457200" marR="0" lvl="1"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 Incremental</a:t>
          </a:r>
          <a:r>
            <a:rPr lang="en-US" sz="1100" b="1" i="1" baseline="0">
              <a:solidFill>
                <a:schemeClr val="dk1"/>
              </a:solidFill>
              <a:effectLst/>
              <a:latin typeface="+mn-lt"/>
              <a:ea typeface="+mn-ea"/>
              <a:cs typeface="+mn-cs"/>
            </a:rPr>
            <a:t> EBIT</a:t>
          </a:r>
          <a:r>
            <a:rPr lang="en-US" sz="1100" b="1" i="1">
              <a:solidFill>
                <a:schemeClr val="dk1"/>
              </a:solidFill>
              <a:effectLst/>
              <a:latin typeface="+mn-lt"/>
              <a:ea typeface="+mn-ea"/>
              <a:cs typeface="+mn-cs"/>
            </a:rPr>
            <a:t> × (1 - Tax Rate)</a:t>
          </a:r>
          <a:endParaRPr lang="en-US">
            <a:effectLst/>
          </a:endParaRPr>
        </a:p>
        <a:p>
          <a:endParaRPr lang="en-US" sz="1100"/>
        </a:p>
        <a:p>
          <a:r>
            <a:rPr lang="en-US" sz="1100"/>
            <a:t>In other words,</a:t>
          </a:r>
          <a:r>
            <a:rPr lang="en-US" sz="1100" baseline="0"/>
            <a:t> we saw that</a:t>
          </a:r>
        </a:p>
        <a:p>
          <a:endParaRPr lang="en-US" sz="1100" baseline="0"/>
        </a:p>
        <a:p>
          <a:r>
            <a:rPr lang="en-US" sz="1100" b="1" i="1">
              <a:solidFill>
                <a:schemeClr val="dk1"/>
              </a:solidFill>
              <a:effectLst/>
              <a:latin typeface="+mn-lt"/>
              <a:ea typeface="+mn-ea"/>
              <a:cs typeface="+mn-cs"/>
            </a:rPr>
            <a:t>Incremental Unlevered Earnings </a:t>
          </a:r>
        </a:p>
        <a:p>
          <a:pPr lvl="1"/>
          <a:r>
            <a:rPr lang="en-US" sz="1100" b="1" i="1">
              <a:solidFill>
                <a:schemeClr val="dk1"/>
              </a:solidFill>
              <a:effectLst/>
              <a:latin typeface="+mn-lt"/>
              <a:ea typeface="+mn-ea"/>
              <a:cs typeface="+mn-cs"/>
            </a:rPr>
            <a:t>= (Incremental Revenues - Incremental Cost - Depreciation)</a:t>
          </a:r>
        </a:p>
        <a:p>
          <a:pPr lvl="2"/>
          <a:r>
            <a:rPr lang="en-US" sz="1100" b="1" i="1">
              <a:solidFill>
                <a:schemeClr val="dk1"/>
              </a:solidFill>
              <a:effectLst/>
              <a:latin typeface="+mn-lt"/>
              <a:ea typeface="+mn-ea"/>
              <a:cs typeface="+mn-cs"/>
            </a:rPr>
            <a:t>× (1 - Tax Rate)</a:t>
          </a:r>
        </a:p>
        <a:p>
          <a:endParaRPr lang="en-US" sz="1100" b="1" i="1">
            <a:solidFill>
              <a:schemeClr val="dk1"/>
            </a:solidFill>
            <a:effectLst/>
            <a:latin typeface="+mn-lt"/>
            <a:ea typeface="+mn-ea"/>
            <a:cs typeface="+mn-cs"/>
          </a:endParaRPr>
        </a:p>
        <a:p>
          <a:endParaRPr lang="en-US" sz="1100" b="1" i="1">
            <a:solidFill>
              <a:schemeClr val="dk1"/>
            </a:solidFill>
            <a:effectLst/>
            <a:latin typeface="+mn-lt"/>
            <a:ea typeface="+mn-ea"/>
            <a:cs typeface="+mn-cs"/>
          </a:endParaRPr>
        </a:p>
        <a:p>
          <a:endParaRPr lang="en-US" sz="1100" b="1" i="1">
            <a:solidFill>
              <a:schemeClr val="dk1"/>
            </a:solidFill>
            <a:effectLst/>
            <a:latin typeface="+mn-lt"/>
            <a:ea typeface="+mn-ea"/>
            <a:cs typeface="+mn-cs"/>
          </a:endParaRPr>
        </a:p>
        <a:p>
          <a:endParaRPr lang="en-US" sz="1100"/>
        </a:p>
        <a:p>
          <a:r>
            <a:rPr lang="en-US" sz="1100"/>
            <a:t>Later, in Example</a:t>
          </a:r>
          <a:r>
            <a:rPr lang="en-US" sz="1100" baseline="0"/>
            <a:t> 6,</a:t>
          </a:r>
          <a:r>
            <a:rPr lang="en-US" sz="1100"/>
            <a:t> we saw that to calculate Free Cash</a:t>
          </a:r>
          <a:r>
            <a:rPr lang="en-US" sz="1100" baseline="0"/>
            <a:t> Flow for a project like this, we calculate</a:t>
          </a:r>
        </a:p>
        <a:p>
          <a:r>
            <a:rPr lang="en-US" sz="1100" b="1" i="1" baseline="0"/>
            <a:t>Free Cash Flows (FCF) </a:t>
          </a:r>
        </a:p>
        <a:p>
          <a:pPr lvl="1"/>
          <a:r>
            <a:rPr lang="en-US" sz="1100" b="1" i="1" baseline="0"/>
            <a:t>= "Net Income" - Depreciation - Change in NWC - CapEx</a:t>
          </a:r>
          <a:endParaRPr lang="en-US" sz="1100" baseline="0"/>
        </a:p>
        <a:p>
          <a:endParaRPr lang="en-US" sz="1100" baseline="0"/>
        </a:p>
        <a:p>
          <a:r>
            <a:rPr lang="en-US" sz="1100" baseline="0"/>
            <a:t>I've put "Net Income" in quotes because the way that you should think about this is in terms of how the Statement of Cash Flows calculates things, and Cash from operating activities starts with Net Income as its top line.</a:t>
          </a:r>
        </a:p>
        <a:p>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t>The key insight is that we are using "Incremental Unlevered Earnings" as our "Net Income" here. </a:t>
          </a:r>
          <a:r>
            <a:rPr lang="en-US" sz="1100">
              <a:solidFill>
                <a:schemeClr val="dk1"/>
              </a:solidFill>
              <a:effectLst/>
              <a:latin typeface="+mn-lt"/>
              <a:ea typeface="+mn-ea"/>
              <a:cs typeface="+mn-cs"/>
            </a:rPr>
            <a:t>The</a:t>
          </a:r>
          <a:r>
            <a:rPr lang="en-US" sz="1100" baseline="0">
              <a:solidFill>
                <a:schemeClr val="dk1"/>
              </a:solidFill>
              <a:effectLst/>
              <a:latin typeface="+mn-lt"/>
              <a:ea typeface="+mn-ea"/>
              <a:cs typeface="+mn-cs"/>
            </a:rPr>
            <a:t> Unlevered Income tab also explained why we use  </a:t>
          </a:r>
          <a:r>
            <a:rPr lang="en-US" sz="1100" b="1" i="1" baseline="0">
              <a:solidFill>
                <a:schemeClr val="dk1"/>
              </a:solidFill>
              <a:effectLst/>
              <a:latin typeface="+mn-lt"/>
              <a:ea typeface="+mn-ea"/>
              <a:cs typeface="+mn-cs"/>
            </a:rPr>
            <a:t>Unlevered</a:t>
          </a:r>
          <a:r>
            <a:rPr lang="en-US" sz="1100" baseline="0">
              <a:solidFill>
                <a:schemeClr val="dk1"/>
              </a:solidFill>
              <a:effectLst/>
              <a:latin typeface="+mn-lt"/>
              <a:ea typeface="+mn-ea"/>
              <a:cs typeface="+mn-cs"/>
            </a:rPr>
            <a:t> Earnings in Capital Budgeting.</a:t>
          </a:r>
          <a:endParaRPr lang="en-US">
            <a:effectLst/>
          </a:endParaRPr>
        </a:p>
        <a:p>
          <a:endParaRPr lang="en-US" sz="1100" baseline="0">
            <a:solidFill>
              <a:schemeClr val="dk1"/>
            </a:solidFill>
            <a:effectLst/>
            <a:latin typeface="+mn-lt"/>
            <a:ea typeface="+mn-ea"/>
            <a:cs typeface="+mn-cs"/>
          </a:endParaRPr>
        </a:p>
        <a:p>
          <a:r>
            <a:rPr lang="en-US" sz="1100" baseline="0">
              <a:solidFill>
                <a:schemeClr val="dk1"/>
              </a:solidFill>
              <a:effectLst/>
              <a:latin typeface="+mn-lt"/>
              <a:ea typeface="+mn-ea"/>
              <a:cs typeface="+mn-cs"/>
            </a:rPr>
            <a:t>Combining this idea with the formulas from the unlevered income tab, we get:</a:t>
          </a:r>
        </a:p>
        <a:p>
          <a:endParaRPr lang="en-US" sz="1100" baseline="0">
            <a:solidFill>
              <a:schemeClr val="dk1"/>
            </a:solidFill>
            <a:effectLst/>
            <a:latin typeface="+mn-lt"/>
            <a:ea typeface="+mn-ea"/>
            <a:cs typeface="+mn-cs"/>
          </a:endParaRPr>
        </a:p>
        <a:p>
          <a:r>
            <a:rPr lang="en-US" sz="1100" b="1" i="1" baseline="0"/>
            <a:t>Free Cash Flow = Unlevered Net Income</a:t>
          </a:r>
        </a:p>
        <a:p>
          <a:pPr lvl="2"/>
          <a:r>
            <a:rPr lang="en-US" sz="1100" b="1" i="1" baseline="0">
              <a:solidFill>
                <a:schemeClr val="dk1"/>
              </a:solidFill>
              <a:effectLst/>
              <a:latin typeface="+mn-lt"/>
              <a:ea typeface="+mn-ea"/>
              <a:cs typeface="+mn-cs"/>
            </a:rPr>
            <a:t>- Depreciation - Change in NWC - CapEx</a:t>
          </a:r>
        </a:p>
        <a:p>
          <a:pPr lvl="0"/>
          <a:endParaRPr lang="en-US" sz="1100" b="0" i="0" baseline="0">
            <a:solidFill>
              <a:schemeClr val="dk1"/>
            </a:solidFill>
            <a:effectLst/>
            <a:latin typeface="+mn-lt"/>
            <a:ea typeface="+mn-ea"/>
            <a:cs typeface="+mn-cs"/>
          </a:endParaRPr>
        </a:p>
        <a:p>
          <a:pPr lvl="0"/>
          <a:r>
            <a:rPr lang="en-US" sz="1100" b="0" i="0" baseline="0">
              <a:solidFill>
                <a:schemeClr val="dk1"/>
              </a:solidFill>
              <a:effectLst/>
              <a:latin typeface="+mn-lt"/>
              <a:ea typeface="+mn-ea"/>
              <a:cs typeface="+mn-cs"/>
            </a:rPr>
            <a:t>Substituting in the definition of Unlevered Net Income, we get:</a:t>
          </a:r>
        </a:p>
        <a:p>
          <a:pPr lvl="0"/>
          <a:endParaRPr lang="en-US"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i="1" baseline="0">
              <a:solidFill>
                <a:schemeClr val="dk1"/>
              </a:solidFill>
              <a:effectLst/>
              <a:latin typeface="+mn-lt"/>
              <a:ea typeface="+mn-ea"/>
              <a:cs typeface="+mn-cs"/>
            </a:rPr>
            <a:t>Free Cash Flow </a:t>
          </a:r>
        </a:p>
        <a:p>
          <a:pPr marL="457200" marR="0" lvl="1" indent="0" defTabSz="914400" eaLnBrk="1" fontAlgn="auto" latinLnBrk="0" hangingPunct="1">
            <a:lnSpc>
              <a:spcPct val="100000"/>
            </a:lnSpc>
            <a:spcBef>
              <a:spcPts val="0"/>
            </a:spcBef>
            <a:spcAft>
              <a:spcPts val="0"/>
            </a:spcAft>
            <a:buClrTx/>
            <a:buSzTx/>
            <a:buFontTx/>
            <a:buNone/>
            <a:tabLst/>
            <a:defRPr/>
          </a:pPr>
          <a:r>
            <a:rPr lang="en-US" sz="1100" b="1" i="1" baseline="0">
              <a:solidFill>
                <a:schemeClr val="dk1"/>
              </a:solidFill>
              <a:effectLst/>
              <a:latin typeface="+mn-lt"/>
              <a:ea typeface="+mn-ea"/>
              <a:cs typeface="+mn-cs"/>
            </a:rPr>
            <a:t>= </a:t>
          </a:r>
          <a:r>
            <a:rPr lang="en-US" sz="1100" b="1" i="1">
              <a:solidFill>
                <a:schemeClr val="dk1"/>
              </a:solidFill>
              <a:effectLst/>
              <a:latin typeface="+mn-lt"/>
              <a:ea typeface="+mn-ea"/>
              <a:cs typeface="+mn-cs"/>
            </a:rPr>
            <a:t>(Incremental Revenues - Incremental Cost - Depreciation) </a:t>
          </a:r>
        </a:p>
        <a:p>
          <a:pPr marL="914400" marR="0" lvl="2" indent="0" defTabSz="914400" eaLnBrk="1" fontAlgn="auto" latinLnBrk="0" hangingPunct="1">
            <a:lnSpc>
              <a:spcPct val="100000"/>
            </a:lnSpc>
            <a:spcBef>
              <a:spcPts val="0"/>
            </a:spcBef>
            <a:spcAft>
              <a:spcPts val="0"/>
            </a:spcAft>
            <a:buClrTx/>
            <a:buSzTx/>
            <a:buFontTx/>
            <a:buNone/>
            <a:tabLst/>
            <a:defRPr/>
          </a:pPr>
          <a:r>
            <a:rPr lang="en-US" sz="1100" b="1" i="1">
              <a:solidFill>
                <a:schemeClr val="dk1"/>
              </a:solidFill>
              <a:effectLst/>
              <a:latin typeface="+mn-lt"/>
              <a:ea typeface="+mn-ea"/>
              <a:cs typeface="+mn-cs"/>
            </a:rPr>
            <a:t>× (1 - Tax Rate)</a:t>
          </a:r>
          <a:endParaRPr lang="en-US">
            <a:effectLst/>
          </a:endParaRPr>
        </a:p>
        <a:p>
          <a:pPr lvl="1"/>
          <a:r>
            <a:rPr lang="en-US" sz="1100" b="1" i="1" baseline="0">
              <a:solidFill>
                <a:schemeClr val="dk1"/>
              </a:solidFill>
              <a:effectLst/>
              <a:latin typeface="+mn-lt"/>
              <a:ea typeface="+mn-ea"/>
              <a:cs typeface="+mn-cs"/>
            </a:rPr>
            <a:t>- Depreciation - Change in NWC - CapEx</a:t>
          </a:r>
          <a:endParaRPr lang="en-US">
            <a:effectLst/>
          </a:endParaRPr>
        </a:p>
        <a:p>
          <a:pPr lvl="0"/>
          <a:endParaRPr lang="en-US" sz="1100" b="0" i="0" baseline="0">
            <a:solidFill>
              <a:schemeClr val="dk1"/>
            </a:solidFill>
            <a:effectLst/>
            <a:latin typeface="+mn-lt"/>
            <a:ea typeface="+mn-ea"/>
            <a:cs typeface="+mn-cs"/>
          </a:endParaRPr>
        </a:p>
        <a:p>
          <a:pPr lvl="0"/>
          <a:r>
            <a:rPr lang="en-US" sz="1100" b="0" i="0" baseline="0">
              <a:solidFill>
                <a:schemeClr val="dk1"/>
              </a:solidFill>
              <a:effectLst/>
              <a:latin typeface="+mn-lt"/>
              <a:ea typeface="+mn-ea"/>
              <a:cs typeface="+mn-cs"/>
            </a:rPr>
            <a:t>Here's a slightly more attractive version from the textbook:</a:t>
          </a:r>
        </a:p>
        <a:p>
          <a:pPr lvl="0"/>
          <a:endParaRPr lang="en-US" sz="1100" b="0" i="0" baseline="0">
            <a:solidFill>
              <a:schemeClr val="dk1"/>
            </a:solidFill>
            <a:effectLst/>
            <a:latin typeface="+mn-lt"/>
            <a:ea typeface="+mn-ea"/>
            <a:cs typeface="+mn-cs"/>
          </a:endParaRPr>
        </a:p>
      </xdr:txBody>
    </xdr:sp>
    <xdr:clientData/>
  </xdr:twoCellAnchor>
  <xdr:twoCellAnchor>
    <xdr:from>
      <xdr:col>0</xdr:col>
      <xdr:colOff>260350</xdr:colOff>
      <xdr:row>10</xdr:row>
      <xdr:rowOff>133350</xdr:rowOff>
    </xdr:from>
    <xdr:to>
      <xdr:col>5</xdr:col>
      <xdr:colOff>44450</xdr:colOff>
      <xdr:row>12</xdr:row>
      <xdr:rowOff>19050</xdr:rowOff>
    </xdr:to>
    <xdr:sp macro="" textlink="">
      <xdr:nvSpPr>
        <xdr:cNvPr id="3" name="TextBox 2">
          <a:hlinkClick xmlns:r="http://schemas.openxmlformats.org/officeDocument/2006/relationships" r:id="rId1"/>
          <a:extLst>
            <a:ext uri="{FF2B5EF4-FFF2-40B4-BE49-F238E27FC236}">
              <a16:creationId xmlns:a16="http://schemas.microsoft.com/office/drawing/2014/main" id="{DDB86BDB-559A-DDDB-C4DD-88BADF853910}"/>
            </a:ext>
          </a:extLst>
        </xdr:cNvPr>
        <xdr:cNvSpPr txBox="1"/>
      </xdr:nvSpPr>
      <xdr:spPr>
        <a:xfrm>
          <a:off x="260350" y="1974850"/>
          <a:ext cx="28321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Click</a:t>
          </a:r>
          <a:r>
            <a:rPr lang="en-US" sz="1100" baseline="0"/>
            <a:t> here to go to the Unlevered Tab</a:t>
          </a:r>
          <a:endParaRPr lang="en-US" sz="1100"/>
        </a:p>
      </xdr:txBody>
    </xdr:sp>
    <xdr:clientData/>
  </xdr:twoCellAnchor>
  <xdr:twoCellAnchor editAs="oneCell">
    <xdr:from>
      <xdr:col>0</xdr:col>
      <xdr:colOff>0</xdr:colOff>
      <xdr:row>38</xdr:row>
      <xdr:rowOff>12700</xdr:rowOff>
    </xdr:from>
    <xdr:to>
      <xdr:col>6</xdr:col>
      <xdr:colOff>533400</xdr:colOff>
      <xdr:row>41</xdr:row>
      <xdr:rowOff>103356</xdr:rowOff>
    </xdr:to>
    <xdr:pic>
      <xdr:nvPicPr>
        <xdr:cNvPr id="5" name="Picture 4">
          <a:extLst>
            <a:ext uri="{FF2B5EF4-FFF2-40B4-BE49-F238E27FC236}">
              <a16:creationId xmlns:a16="http://schemas.microsoft.com/office/drawing/2014/main" id="{69EE3DFF-5475-16CF-B800-A40B1ED613E5}"/>
            </a:ext>
          </a:extLst>
        </xdr:cNvPr>
        <xdr:cNvPicPr>
          <a:picLocks noChangeAspect="1"/>
        </xdr:cNvPicPr>
      </xdr:nvPicPr>
      <xdr:blipFill>
        <a:blip xmlns:r="http://schemas.openxmlformats.org/officeDocument/2006/relationships" r:embed="rId2"/>
        <a:stretch>
          <a:fillRect/>
        </a:stretch>
      </xdr:blipFill>
      <xdr:spPr>
        <a:xfrm>
          <a:off x="0" y="7010400"/>
          <a:ext cx="4191000" cy="643106"/>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196AB1-5E53-4ECF-BA31-49A79843CD9F}">
  <dimension ref="A1"/>
  <sheetViews>
    <sheetView tabSelected="1" topLeftCell="A20" zoomScale="160" zoomScaleNormal="160" workbookViewId="0">
      <selection activeCell="J11" sqref="J11"/>
    </sheetView>
  </sheetViews>
  <sheetFormatPr defaultRowHeight="15" x14ac:dyDescent="0.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943CA-3CFD-43E8-9924-DCA173A857B7}">
  <dimension ref="A1"/>
  <sheetViews>
    <sheetView workbookViewId="0">
      <selection activeCell="M33" sqref="M33"/>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7050D-D359-4E55-8F19-DFEB91136479}">
  <dimension ref="A1:O58"/>
  <sheetViews>
    <sheetView topLeftCell="A27" zoomScale="160" zoomScaleNormal="160" workbookViewId="0">
      <selection activeCell="A5" sqref="A5"/>
    </sheetView>
  </sheetViews>
  <sheetFormatPr defaultRowHeight="15" x14ac:dyDescent="0.25"/>
  <cols>
    <col min="1" max="1" width="4.140625" customWidth="1"/>
    <col min="2" max="2" width="15.140625" customWidth="1"/>
  </cols>
  <sheetData>
    <row r="1" spans="1:13" x14ac:dyDescent="0.25">
      <c r="A1" t="s">
        <v>73</v>
      </c>
    </row>
    <row r="2" spans="1:13" x14ac:dyDescent="0.25">
      <c r="A2" t="s">
        <v>74</v>
      </c>
    </row>
    <row r="3" spans="1:13" x14ac:dyDescent="0.25">
      <c r="A3" t="s">
        <v>75</v>
      </c>
    </row>
    <row r="4" spans="1:13" x14ac:dyDescent="0.25">
      <c r="A4" t="s">
        <v>76</v>
      </c>
    </row>
    <row r="6" spans="1:13" x14ac:dyDescent="0.25">
      <c r="C6" s="1" t="s">
        <v>0</v>
      </c>
      <c r="D6" s="1" t="s">
        <v>1</v>
      </c>
      <c r="F6" t="s">
        <v>2</v>
      </c>
    </row>
    <row r="7" spans="1:13" ht="18.75" x14ac:dyDescent="0.3">
      <c r="A7" s="2" t="s">
        <v>3</v>
      </c>
      <c r="B7" s="3"/>
      <c r="C7" s="4"/>
      <c r="D7" s="4"/>
      <c r="E7" s="3"/>
      <c r="F7" s="3"/>
      <c r="G7" s="3"/>
      <c r="H7" s="3"/>
      <c r="I7" s="3"/>
      <c r="J7" s="3"/>
      <c r="K7" s="3"/>
      <c r="L7" s="3"/>
      <c r="M7" s="3"/>
    </row>
    <row r="8" spans="1:13" x14ac:dyDescent="0.25">
      <c r="A8" t="s">
        <v>4</v>
      </c>
      <c r="C8">
        <v>186.7</v>
      </c>
      <c r="F8" t="s">
        <v>5</v>
      </c>
    </row>
    <row r="9" spans="1:13" x14ac:dyDescent="0.25">
      <c r="A9" t="s">
        <v>6</v>
      </c>
      <c r="C9">
        <v>-153.4</v>
      </c>
      <c r="F9" t="s">
        <v>7</v>
      </c>
    </row>
    <row r="10" spans="1:13" x14ac:dyDescent="0.25">
      <c r="B10" t="s">
        <v>8</v>
      </c>
      <c r="D10">
        <f xml:space="preserve"> C8 + C9</f>
        <v>33.299999999999983</v>
      </c>
      <c r="E10" t="str">
        <f ca="1">_xlfn.FORMULATEXT(D10)</f>
        <v>= C8 + C9</v>
      </c>
      <c r="G10" t="str">
        <f>H11</f>
        <v>Because of the sign convention, we are actually subtracting!</v>
      </c>
    </row>
    <row r="11" spans="1:13" x14ac:dyDescent="0.25">
      <c r="B11" t="s">
        <v>8</v>
      </c>
      <c r="D11">
        <f xml:space="preserve"> Sales + CostOfSales</f>
        <v>33.299999999999983</v>
      </c>
      <c r="E11" t="str">
        <f ca="1">_xlfn.FORMULATEXT(D11)</f>
        <v>= Sales + CostOfSales</v>
      </c>
      <c r="H11" t="s">
        <v>9</v>
      </c>
    </row>
    <row r="12" spans="1:13" x14ac:dyDescent="0.25">
      <c r="B12" t="s">
        <v>8</v>
      </c>
      <c r="D12">
        <f xml:space="preserve"> SUM(C8:C9)</f>
        <v>33.299999999999983</v>
      </c>
      <c r="E12" t="str">
        <f ca="1">_xlfn.FORMULATEXT(D12)</f>
        <v>= SUM(C8:C9)</v>
      </c>
      <c r="G12" t="s">
        <v>10</v>
      </c>
    </row>
    <row r="13" spans="1:13" x14ac:dyDescent="0.25">
      <c r="A13" t="s">
        <v>11</v>
      </c>
      <c r="C13">
        <v>-13.5</v>
      </c>
    </row>
    <row r="14" spans="1:13" x14ac:dyDescent="0.25">
      <c r="A14" t="s">
        <v>12</v>
      </c>
      <c r="C14">
        <v>-8.1999999999999993</v>
      </c>
    </row>
    <row r="15" spans="1:13" x14ac:dyDescent="0.25">
      <c r="A15" t="s">
        <v>13</v>
      </c>
      <c r="C15">
        <v>-1.2</v>
      </c>
    </row>
    <row r="16" spans="1:13" x14ac:dyDescent="0.25">
      <c r="B16" t="s">
        <v>14</v>
      </c>
      <c r="D16">
        <f xml:space="preserve"> D10 + (C13 + C14 + C15)</f>
        <v>10.399999999999984</v>
      </c>
      <c r="E16" t="str">
        <f ca="1">_xlfn.FORMULATEXT(D16)</f>
        <v>= D10 + (C13 + C14 + C15)</v>
      </c>
      <c r="H16" t="str">
        <f>H11</f>
        <v>Because of the sign convention, we are actually subtracting!</v>
      </c>
    </row>
    <row r="17" spans="1:15" x14ac:dyDescent="0.25">
      <c r="B17" t="s">
        <v>14</v>
      </c>
      <c r="D17">
        <f xml:space="preserve"> GrossProfit + (SGA + RnD + DA)</f>
        <v>10.399999999999984</v>
      </c>
      <c r="E17" t="str">
        <f ca="1">_xlfn.FORMULATEXT(D17)</f>
        <v>= GrossProfit + (SGA + RnD + DA)</v>
      </c>
    </row>
    <row r="18" spans="1:15" x14ac:dyDescent="0.25">
      <c r="B18" t="s">
        <v>14</v>
      </c>
      <c r="D18">
        <f xml:space="preserve"> SUM(C8:C15)</f>
        <v>10.399999999999984</v>
      </c>
      <c r="E18" t="str">
        <f ca="1">_xlfn.FORMULATEXT(D18)</f>
        <v>= SUM(C8:C15)</v>
      </c>
      <c r="G18" t="str">
        <f>G12</f>
        <v>Shortcut (the sign convention makes this possible!)</v>
      </c>
    </row>
    <row r="19" spans="1:15" x14ac:dyDescent="0.25">
      <c r="A19" t="s">
        <v>15</v>
      </c>
      <c r="C19">
        <v>0</v>
      </c>
    </row>
    <row r="20" spans="1:15" x14ac:dyDescent="0.25">
      <c r="B20" t="s">
        <v>16</v>
      </c>
      <c r="D20">
        <f xml:space="preserve"> D16 + C19</f>
        <v>10.399999999999984</v>
      </c>
      <c r="E20" t="str">
        <f ca="1">_xlfn.FORMULATEXT(D20)</f>
        <v>= D16 + C19</v>
      </c>
      <c r="G20">
        <f xml:space="preserve"> OpInc + OtherInc</f>
        <v>10.399999999999984</v>
      </c>
      <c r="H20" t="str">
        <f ca="1">_xlfn.FORMULATEXT(G20)</f>
        <v>= OpInc + OtherInc</v>
      </c>
      <c r="J20">
        <f xml:space="preserve"> SUM(C8:C19)</f>
        <v>10.399999999999984</v>
      </c>
      <c r="K20" t="str">
        <f ca="1">_xlfn.FORMULATEXT(J20)</f>
        <v>= SUM(C8:C19)</v>
      </c>
    </row>
    <row r="21" spans="1:15" x14ac:dyDescent="0.25">
      <c r="A21" t="s">
        <v>17</v>
      </c>
      <c r="C21">
        <v>-7.7</v>
      </c>
    </row>
    <row r="22" spans="1:15" x14ac:dyDescent="0.25">
      <c r="B22" t="s">
        <v>18</v>
      </c>
      <c r="D22">
        <f xml:space="preserve"> EBIT + Interest</f>
        <v>2.6999999999999842</v>
      </c>
      <c r="E22" t="str">
        <f ca="1">_xlfn.FORMULATEXT(D22)</f>
        <v>= EBIT + Interest</v>
      </c>
      <c r="G22">
        <f xml:space="preserve"> G20 + C21</f>
        <v>2.6999999999999842</v>
      </c>
      <c r="H22" t="str">
        <f ca="1">_xlfn.FORMULATEXT(G22)</f>
        <v>= G20 + C21</v>
      </c>
      <c r="J22">
        <f xml:space="preserve"> SUM(C8:C21)</f>
        <v>2.6999999999999842</v>
      </c>
      <c r="K22" t="str">
        <f ca="1">_xlfn.FORMULATEXT(J22)</f>
        <v>= SUM(C8:C21)</v>
      </c>
    </row>
    <row r="23" spans="1:15" x14ac:dyDescent="0.25">
      <c r="A23" t="s">
        <v>19</v>
      </c>
      <c r="C23" cm="1">
        <f t="array" ref="C23" xml:space="preserve"> - PreTax * TaxRate</f>
        <v>-0.70199999999999596</v>
      </c>
      <c r="D23" t="str">
        <f ca="1">_xlfn.FORMULATEXT(C23)</f>
        <v>= - PreTax * TaxRate</v>
      </c>
      <c r="G23" t="s">
        <v>20</v>
      </c>
      <c r="H23" s="5">
        <v>0.26</v>
      </c>
    </row>
    <row r="24" spans="1:15" x14ac:dyDescent="0.25">
      <c r="B24" t="s">
        <v>21</v>
      </c>
      <c r="D24" s="6">
        <f>SUM(C8:C23)</f>
        <v>1.9979999999999882</v>
      </c>
      <c r="E24" t="str">
        <f ca="1">_xlfn.FORMULATEXT(D24)</f>
        <v>=SUM(C8:C23)</v>
      </c>
      <c r="G24" t="s">
        <v>22</v>
      </c>
    </row>
    <row r="26" spans="1:15" ht="18.75" x14ac:dyDescent="0.3">
      <c r="A26" s="2" t="s">
        <v>23</v>
      </c>
      <c r="B26" s="3"/>
      <c r="C26" s="4"/>
      <c r="D26" s="4"/>
      <c r="E26" s="3"/>
      <c r="F26" s="3"/>
      <c r="G26" s="3"/>
      <c r="H26" s="3"/>
      <c r="I26" s="3"/>
      <c r="J26" s="3"/>
      <c r="K26" s="3"/>
      <c r="L26" s="3"/>
      <c r="M26" s="3"/>
      <c r="N26" s="3"/>
      <c r="O26" s="3"/>
    </row>
    <row r="27" spans="1:15" ht="18.75" x14ac:dyDescent="0.3">
      <c r="A27" s="7" t="s">
        <v>24</v>
      </c>
      <c r="B27" s="3"/>
      <c r="C27" s="4"/>
      <c r="D27" s="4"/>
      <c r="E27" s="3"/>
      <c r="F27" s="3"/>
      <c r="G27" s="3"/>
      <c r="H27" s="3"/>
      <c r="I27" s="3"/>
      <c r="J27" s="3"/>
      <c r="K27" s="3"/>
      <c r="L27" s="3"/>
      <c r="M27" s="3"/>
      <c r="N27" s="3"/>
      <c r="O27" s="3"/>
    </row>
    <row r="28" spans="1:15" x14ac:dyDescent="0.25">
      <c r="A28" s="8" t="s">
        <v>25</v>
      </c>
      <c r="B28" s="8"/>
      <c r="C28" s="8"/>
      <c r="D28" s="8"/>
      <c r="E28" s="8"/>
      <c r="F28" t="s">
        <v>26</v>
      </c>
    </row>
    <row r="29" spans="1:15" x14ac:dyDescent="0.25">
      <c r="C29" s="1" t="s">
        <v>27</v>
      </c>
      <c r="D29" s="1" t="s">
        <v>28</v>
      </c>
      <c r="F29" t="s">
        <v>29</v>
      </c>
    </row>
    <row r="30" spans="1:15" x14ac:dyDescent="0.25">
      <c r="A30" t="s">
        <v>21</v>
      </c>
      <c r="C30" s="9">
        <f xml:space="preserve"> SUM(C8:C23)</f>
        <v>1.9979999999999882</v>
      </c>
      <c r="D30" s="9">
        <f xml:space="preserve"> SUM(C8:C23)</f>
        <v>1.9979999999999882</v>
      </c>
      <c r="E30" t="str">
        <f ca="1">_xlfn.FORMULATEXT(C30)</f>
        <v>= SUM(C8:C23)</v>
      </c>
      <c r="G30" t="s">
        <v>30</v>
      </c>
    </row>
    <row r="31" spans="1:15" x14ac:dyDescent="0.25">
      <c r="A31" t="s">
        <v>31</v>
      </c>
      <c r="C31">
        <f xml:space="preserve"> -1 * DA</f>
        <v>1.2</v>
      </c>
      <c r="D31" s="9">
        <f>C31</f>
        <v>1.2</v>
      </c>
      <c r="F31" t="s">
        <v>32</v>
      </c>
    </row>
    <row r="32" spans="1:15" x14ac:dyDescent="0.25">
      <c r="A32" t="s">
        <v>33</v>
      </c>
      <c r="C32">
        <v>5.3</v>
      </c>
      <c r="D32">
        <f xml:space="preserve"> -1*C32</f>
        <v>-5.3</v>
      </c>
      <c r="F32" t="s">
        <v>34</v>
      </c>
    </row>
    <row r="33" spans="1:7" x14ac:dyDescent="0.25">
      <c r="A33" t="s">
        <v>35</v>
      </c>
      <c r="C33">
        <v>2.7</v>
      </c>
      <c r="D33">
        <f>C33</f>
        <v>2.7</v>
      </c>
      <c r="F33" t="s">
        <v>36</v>
      </c>
    </row>
    <row r="34" spans="1:7" x14ac:dyDescent="0.25">
      <c r="A34" t="s">
        <v>37</v>
      </c>
      <c r="C34">
        <v>1</v>
      </c>
      <c r="D34">
        <f>-1*C34</f>
        <v>-1</v>
      </c>
      <c r="F34" t="s">
        <v>38</v>
      </c>
    </row>
    <row r="35" spans="1:7" x14ac:dyDescent="0.25">
      <c r="A35" t="s">
        <v>39</v>
      </c>
    </row>
    <row r="36" spans="1:7" x14ac:dyDescent="0.25">
      <c r="B36" s="1" t="s">
        <v>40</v>
      </c>
      <c r="D36" s="10">
        <f xml:space="preserve"> SUM(D30:D35)</f>
        <v>-0.40200000000001168</v>
      </c>
      <c r="E36" t="str">
        <f ca="1">_xlfn.FORMULATEXT(D36)</f>
        <v>= SUM(D30:D35)</v>
      </c>
      <c r="G36" s="9"/>
    </row>
    <row r="37" spans="1:7" x14ac:dyDescent="0.25">
      <c r="D37" s="9"/>
      <c r="G37" s="9"/>
    </row>
    <row r="38" spans="1:7" x14ac:dyDescent="0.25">
      <c r="A38" t="s">
        <v>41</v>
      </c>
      <c r="D38" s="9"/>
      <c r="G38" s="9"/>
    </row>
    <row r="39" spans="1:7" x14ac:dyDescent="0.25">
      <c r="A39" t="s">
        <v>42</v>
      </c>
      <c r="D39" s="9"/>
      <c r="G39" s="9"/>
    </row>
    <row r="40" spans="1:7" x14ac:dyDescent="0.25">
      <c r="A40" t="s">
        <v>43</v>
      </c>
      <c r="C40">
        <f xml:space="preserve"> C32 + C34 - C33</f>
        <v>3.5999999999999996</v>
      </c>
      <c r="F40" t="s">
        <v>44</v>
      </c>
    </row>
    <row r="41" spans="1:7" x14ac:dyDescent="0.25">
      <c r="A41" t="s">
        <v>45</v>
      </c>
      <c r="D41">
        <f xml:space="preserve"> -1*C40</f>
        <v>-3.5999999999999996</v>
      </c>
      <c r="E41" t="str">
        <f ca="1">_xlfn.FORMULATEXT(D41)</f>
        <v>= -1*C40</v>
      </c>
      <c r="F41" t="s">
        <v>46</v>
      </c>
    </row>
    <row r="42" spans="1:7" x14ac:dyDescent="0.25">
      <c r="B42" s="1" t="s">
        <v>40</v>
      </c>
      <c r="D42" s="10">
        <f xml:space="preserve"> SUM(D30:D31) + D41</f>
        <v>-0.40200000000001168</v>
      </c>
      <c r="E42" t="str">
        <f ca="1">_xlfn.FORMULATEXT(D42)</f>
        <v>= SUM(D30:D31) + D41</v>
      </c>
      <c r="G42" s="9" t="s">
        <v>47</v>
      </c>
    </row>
    <row r="43" spans="1:7" x14ac:dyDescent="0.25">
      <c r="A43" s="8" t="s">
        <v>48</v>
      </c>
      <c r="B43" s="8"/>
      <c r="C43" s="8"/>
      <c r="D43" s="8"/>
      <c r="E43" s="8"/>
      <c r="F43" s="11" t="s">
        <v>49</v>
      </c>
    </row>
    <row r="44" spans="1:7" x14ac:dyDescent="0.25">
      <c r="A44" t="s">
        <v>50</v>
      </c>
      <c r="C44">
        <v>33.4</v>
      </c>
      <c r="D44">
        <f>-1*C44</f>
        <v>-33.4</v>
      </c>
    </row>
    <row r="45" spans="1:7" x14ac:dyDescent="0.25">
      <c r="A45" t="s">
        <v>51</v>
      </c>
      <c r="C45">
        <v>0</v>
      </c>
      <c r="D45">
        <f xml:space="preserve"> -1*C45</f>
        <v>0</v>
      </c>
    </row>
    <row r="46" spans="1:7" x14ac:dyDescent="0.25">
      <c r="A46" t="s">
        <v>52</v>
      </c>
      <c r="C46">
        <v>0</v>
      </c>
      <c r="D46">
        <f xml:space="preserve"> -1*C46</f>
        <v>0</v>
      </c>
    </row>
    <row r="47" spans="1:7" x14ac:dyDescent="0.25">
      <c r="B47" t="s">
        <v>53</v>
      </c>
      <c r="D47" s="12">
        <f>SUM(D44:D46)</f>
        <v>-33.4</v>
      </c>
      <c r="E47" t="str">
        <f ca="1">_xlfn.FORMULATEXT(D47)</f>
        <v>=SUM(D44:D46)</v>
      </c>
    </row>
    <row r="48" spans="1:7" x14ac:dyDescent="0.25">
      <c r="A48" s="8" t="s">
        <v>54</v>
      </c>
      <c r="B48" s="8"/>
      <c r="C48" s="8"/>
      <c r="D48" s="8"/>
      <c r="E48" s="8"/>
    </row>
    <row r="49" spans="1:8" x14ac:dyDescent="0.25">
      <c r="A49" t="s">
        <v>55</v>
      </c>
      <c r="C49">
        <v>1</v>
      </c>
      <c r="D49">
        <f xml:space="preserve"> -1*C49</f>
        <v>-1</v>
      </c>
    </row>
    <row r="50" spans="1:8" x14ac:dyDescent="0.25">
      <c r="A50" t="s">
        <v>56</v>
      </c>
      <c r="C50">
        <v>0</v>
      </c>
      <c r="D50">
        <f xml:space="preserve"> -1*C50</f>
        <v>0</v>
      </c>
    </row>
    <row r="51" spans="1:8" x14ac:dyDescent="0.25">
      <c r="A51" t="s">
        <v>57</v>
      </c>
      <c r="C51">
        <v>2.2999999999999998</v>
      </c>
      <c r="D51">
        <f>C51</f>
        <v>2.2999999999999998</v>
      </c>
    </row>
    <row r="52" spans="1:8" x14ac:dyDescent="0.25">
      <c r="A52" t="s">
        <v>57</v>
      </c>
      <c r="C52">
        <v>35.200000000000003</v>
      </c>
      <c r="D52">
        <f>C52</f>
        <v>35.200000000000003</v>
      </c>
    </row>
    <row r="53" spans="1:8" x14ac:dyDescent="0.25">
      <c r="B53" t="s">
        <v>58</v>
      </c>
      <c r="D53" s="12">
        <f>SUM(D49:D52)</f>
        <v>36.5</v>
      </c>
      <c r="E53" t="str">
        <f ca="1">_xlfn.FORMULATEXT(D53)</f>
        <v>=SUM(D49:D52)</v>
      </c>
    </row>
    <row r="54" spans="1:8" x14ac:dyDescent="0.25">
      <c r="B54" t="s">
        <v>59</v>
      </c>
      <c r="D54" s="6">
        <f>D42 + D47 + D53</f>
        <v>2.6979999999999933</v>
      </c>
      <c r="E54" t="str">
        <f ca="1">_xlfn.FORMULATEXT(D54)</f>
        <v>=D42 + D47 + D53</v>
      </c>
      <c r="G54" t="s">
        <v>60</v>
      </c>
    </row>
    <row r="56" spans="1:8" x14ac:dyDescent="0.25">
      <c r="A56" s="11" t="s">
        <v>61</v>
      </c>
      <c r="B56" s="11"/>
      <c r="C56" s="11"/>
      <c r="D56" s="11"/>
      <c r="E56" s="11"/>
      <c r="F56" s="11"/>
      <c r="G56" s="11"/>
      <c r="H56" s="11"/>
    </row>
    <row r="57" spans="1:8" x14ac:dyDescent="0.25">
      <c r="A57" s="11" t="s">
        <v>62</v>
      </c>
      <c r="B57" s="11"/>
      <c r="C57" s="11"/>
      <c r="D57" s="11"/>
      <c r="E57" s="11"/>
      <c r="F57" s="11"/>
      <c r="G57" s="11"/>
      <c r="H57" s="11"/>
    </row>
    <row r="58" spans="1:8" x14ac:dyDescent="0.25">
      <c r="A58" s="11" t="s">
        <v>63</v>
      </c>
      <c r="B58" s="11"/>
      <c r="C58" s="11"/>
      <c r="D58" s="11"/>
      <c r="E58" s="11"/>
      <c r="F58" s="11"/>
      <c r="G58" s="11"/>
      <c r="H58" s="11"/>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0735E-3D50-464A-A540-5CD08C86A0FF}">
  <dimension ref="A1"/>
  <sheetViews>
    <sheetView zoomScale="85" zoomScaleNormal="85" workbookViewId="0">
      <selection activeCell="H75" sqref="H75"/>
    </sheetView>
  </sheetViews>
  <sheetFormatPr defaultRowHeight="15" x14ac:dyDescent="0.25"/>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7EF9D-2A3B-4E9B-94C6-9AD4366AC0FF}">
  <dimension ref="A1:M17"/>
  <sheetViews>
    <sheetView zoomScale="85" zoomScaleNormal="85" workbookViewId="0">
      <selection activeCell="A15" sqref="A15:XFD16"/>
    </sheetView>
  </sheetViews>
  <sheetFormatPr defaultRowHeight="15" x14ac:dyDescent="0.25"/>
  <cols>
    <col min="1" max="1" width="4.140625" customWidth="1"/>
    <col min="2" max="2" width="15.140625" customWidth="1"/>
  </cols>
  <sheetData>
    <row r="1" spans="1:13" x14ac:dyDescent="0.25">
      <c r="C1" s="15">
        <v>1</v>
      </c>
      <c r="D1" s="15"/>
      <c r="F1" s="15">
        <v>2</v>
      </c>
      <c r="G1" s="15"/>
      <c r="H1" s="15">
        <v>3</v>
      </c>
      <c r="I1" s="15"/>
      <c r="J1" s="15">
        <v>4</v>
      </c>
      <c r="K1" s="15"/>
      <c r="L1" s="15">
        <v>5</v>
      </c>
      <c r="M1" s="15"/>
    </row>
    <row r="2" spans="1:13" x14ac:dyDescent="0.25">
      <c r="C2" s="1" t="s">
        <v>0</v>
      </c>
      <c r="D2" s="1" t="s">
        <v>1</v>
      </c>
      <c r="F2" s="1" t="s">
        <v>0</v>
      </c>
      <c r="G2" s="1" t="s">
        <v>1</v>
      </c>
      <c r="H2" s="1" t="s">
        <v>0</v>
      </c>
      <c r="I2" s="1" t="s">
        <v>1</v>
      </c>
      <c r="J2" s="1" t="s">
        <v>0</v>
      </c>
      <c r="K2" s="1" t="s">
        <v>1</v>
      </c>
      <c r="L2" s="1" t="s">
        <v>0</v>
      </c>
      <c r="M2" s="1" t="s">
        <v>1</v>
      </c>
    </row>
    <row r="3" spans="1:13" ht="18.75" x14ac:dyDescent="0.3">
      <c r="A3" s="2" t="s">
        <v>3</v>
      </c>
      <c r="B3" s="3"/>
      <c r="C3" s="4"/>
      <c r="D3" s="4"/>
      <c r="E3" s="3"/>
      <c r="F3" s="4"/>
      <c r="G3" s="4"/>
      <c r="H3" s="4"/>
      <c r="I3" s="4"/>
      <c r="J3" s="4"/>
      <c r="K3" s="4"/>
      <c r="L3" s="4"/>
      <c r="M3" s="4"/>
    </row>
    <row r="4" spans="1:13" x14ac:dyDescent="0.25">
      <c r="A4" t="s">
        <v>64</v>
      </c>
      <c r="C4">
        <v>13000</v>
      </c>
      <c r="F4">
        <v>13000</v>
      </c>
      <c r="H4">
        <v>13000</v>
      </c>
      <c r="J4">
        <v>13000</v>
      </c>
    </row>
    <row r="5" spans="1:13" x14ac:dyDescent="0.25">
      <c r="A5" t="s">
        <v>65</v>
      </c>
      <c r="C5">
        <v>-5500</v>
      </c>
      <c r="F5">
        <v>-5500</v>
      </c>
      <c r="H5">
        <v>-5500</v>
      </c>
      <c r="J5">
        <v>-5500</v>
      </c>
    </row>
    <row r="6" spans="1:13" x14ac:dyDescent="0.25">
      <c r="B6" t="s">
        <v>8</v>
      </c>
      <c r="D6">
        <f xml:space="preserve"> SUM(C4:C5)</f>
        <v>7500</v>
      </c>
      <c r="E6" t="str">
        <f ca="1">_xlfn.FORMULATEXT(D6)</f>
        <v>= SUM(C4:C5)</v>
      </c>
      <c r="G6">
        <f xml:space="preserve"> SUM(F4:F5)</f>
        <v>7500</v>
      </c>
      <c r="I6">
        <f xml:space="preserve"> SUM(H4:H5)</f>
        <v>7500</v>
      </c>
      <c r="K6">
        <f xml:space="preserve"> SUM(J4:J5)</f>
        <v>7500</v>
      </c>
      <c r="M6">
        <f xml:space="preserve"> SUM(L4:L5)</f>
        <v>0</v>
      </c>
    </row>
    <row r="7" spans="1:13" x14ac:dyDescent="0.25">
      <c r="A7" t="s">
        <v>11</v>
      </c>
      <c r="C7">
        <v>-2800</v>
      </c>
      <c r="F7">
        <v>-2800</v>
      </c>
      <c r="H7">
        <v>-2800</v>
      </c>
      <c r="J7">
        <v>-2800</v>
      </c>
    </row>
    <row r="8" spans="1:13" x14ac:dyDescent="0.25">
      <c r="A8" t="s">
        <v>13</v>
      </c>
      <c r="C8">
        <v>-1500</v>
      </c>
      <c r="F8">
        <v>-1500</v>
      </c>
      <c r="H8">
        <v>-1500</v>
      </c>
      <c r="J8">
        <v>-1500</v>
      </c>
      <c r="L8">
        <v>-1500</v>
      </c>
    </row>
    <row r="9" spans="1:13" x14ac:dyDescent="0.25">
      <c r="B9" t="s">
        <v>16</v>
      </c>
      <c r="D9">
        <f>SUM(C4:C8)</f>
        <v>3200</v>
      </c>
      <c r="G9">
        <f>SUM(F4:F8)</f>
        <v>3200</v>
      </c>
      <c r="I9">
        <f>SUM(H4:H8)</f>
        <v>3200</v>
      </c>
      <c r="K9">
        <f>SUM(J4:J8)</f>
        <v>3200</v>
      </c>
      <c r="M9">
        <f>SUM(L4:L8)</f>
        <v>-1500</v>
      </c>
    </row>
    <row r="10" spans="1:13" x14ac:dyDescent="0.25">
      <c r="A10" t="s">
        <v>17</v>
      </c>
      <c r="D10" t="s">
        <v>66</v>
      </c>
      <c r="G10" t="s">
        <v>66</v>
      </c>
      <c r="I10" t="s">
        <v>66</v>
      </c>
      <c r="K10" t="s">
        <v>66</v>
      </c>
      <c r="M10" t="s">
        <v>66</v>
      </c>
    </row>
    <row r="11" spans="1:13" x14ac:dyDescent="0.25">
      <c r="B11" t="s">
        <v>67</v>
      </c>
      <c r="D11">
        <f>SUM(C4:C9)</f>
        <v>3200</v>
      </c>
      <c r="G11">
        <f>SUM(F4:F9)</f>
        <v>3200</v>
      </c>
      <c r="I11">
        <f>SUM(H4:H9)</f>
        <v>3200</v>
      </c>
      <c r="K11">
        <f>SUM(J4:J9)</f>
        <v>3200</v>
      </c>
      <c r="M11">
        <f>SUM(L4:L9)</f>
        <v>-1500</v>
      </c>
    </row>
    <row r="12" spans="1:13" x14ac:dyDescent="0.25">
      <c r="A12" t="s">
        <v>68</v>
      </c>
      <c r="C12">
        <f xml:space="preserve"> -D11 * 40%</f>
        <v>-1280</v>
      </c>
      <c r="D12" t="str">
        <f ca="1">_xlfn.FORMULATEXT(C12)</f>
        <v>= -D11 * 40%</v>
      </c>
      <c r="F12">
        <f xml:space="preserve"> -G11 * 40%</f>
        <v>-1280</v>
      </c>
      <c r="H12">
        <f xml:space="preserve"> -I11 * 40%</f>
        <v>-1280</v>
      </c>
      <c r="J12">
        <f xml:space="preserve"> -K11 * 40%</f>
        <v>-1280</v>
      </c>
      <c r="L12">
        <f xml:space="preserve"> -M11 * 40%</f>
        <v>600</v>
      </c>
    </row>
    <row r="13" spans="1:13" x14ac:dyDescent="0.25">
      <c r="B13" t="s">
        <v>21</v>
      </c>
      <c r="D13" s="6">
        <f>SUM(C4:C12)</f>
        <v>1920</v>
      </c>
      <c r="G13" s="6">
        <f>SUM(F4:F12)</f>
        <v>1920</v>
      </c>
      <c r="I13" s="6">
        <f>SUM(H4:H12)</f>
        <v>1920</v>
      </c>
      <c r="K13" s="6">
        <f>SUM(J4:J12)</f>
        <v>1920</v>
      </c>
      <c r="M13" s="6">
        <f>SUM(L4:L12)</f>
        <v>-900</v>
      </c>
    </row>
    <row r="14" spans="1:13" x14ac:dyDescent="0.25">
      <c r="D14" s="9"/>
      <c r="G14" s="9"/>
      <c r="I14" s="9"/>
      <c r="K14" s="9"/>
      <c r="M14" s="9"/>
    </row>
    <row r="15" spans="1:13" s="11" customFormat="1" x14ac:dyDescent="0.25">
      <c r="A15" s="11" t="s">
        <v>69</v>
      </c>
      <c r="D15" s="14"/>
      <c r="G15" s="14"/>
      <c r="I15" s="14"/>
      <c r="K15" s="14"/>
      <c r="M15" s="14"/>
    </row>
    <row r="16" spans="1:13" s="11" customFormat="1" x14ac:dyDescent="0.25">
      <c r="A16" s="11" t="s">
        <v>77</v>
      </c>
      <c r="D16" s="14"/>
      <c r="G16" s="14"/>
      <c r="I16" s="14"/>
      <c r="K16" s="14"/>
      <c r="M16" s="14"/>
    </row>
    <row r="17" spans="4:13" x14ac:dyDescent="0.25">
      <c r="D17" s="9"/>
      <c r="G17" s="9"/>
      <c r="I17" s="9"/>
      <c r="K17" s="9"/>
      <c r="M17" s="9"/>
    </row>
  </sheetData>
  <mergeCells count="5">
    <mergeCell ref="C1:D1"/>
    <mergeCell ref="F1:G1"/>
    <mergeCell ref="H1:I1"/>
    <mergeCell ref="J1:K1"/>
    <mergeCell ref="L1:M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4C738-1952-4F2B-8D36-5F8B9910F2E9}">
  <dimension ref="A1"/>
  <sheetViews>
    <sheetView zoomScale="175" zoomScaleNormal="175" workbookViewId="0"/>
  </sheetViews>
  <sheetFormatPr defaultRowHeight="15" x14ac:dyDescent="0.2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3B331-45BA-4F37-B28E-52BC3EACEF7A}">
  <dimension ref="A1"/>
  <sheetViews>
    <sheetView zoomScale="130" zoomScaleNormal="130" workbookViewId="0"/>
  </sheetViews>
  <sheetFormatPr defaultRowHeight="15" x14ac:dyDescent="0.25"/>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7D4F75-261A-464F-9AE2-C5BCE4D174EA}">
  <dimension ref="A1:N48"/>
  <sheetViews>
    <sheetView zoomScaleNormal="100" workbookViewId="0">
      <selection activeCell="G28" sqref="G28"/>
    </sheetView>
  </sheetViews>
  <sheetFormatPr defaultRowHeight="15" x14ac:dyDescent="0.25"/>
  <cols>
    <col min="1" max="1" width="4.140625" customWidth="1"/>
    <col min="2" max="3" width="15.140625" customWidth="1"/>
  </cols>
  <sheetData>
    <row r="1" spans="1:14" x14ac:dyDescent="0.25">
      <c r="C1" s="13">
        <v>0</v>
      </c>
      <c r="D1" s="15">
        <v>1</v>
      </c>
      <c r="E1" s="15"/>
      <c r="G1" s="15">
        <v>2</v>
      </c>
      <c r="H1" s="15"/>
      <c r="I1" s="15">
        <v>3</v>
      </c>
      <c r="J1" s="15"/>
      <c r="K1" s="15">
        <v>4</v>
      </c>
      <c r="L1" s="15"/>
      <c r="M1" s="15">
        <v>5</v>
      </c>
      <c r="N1" s="15"/>
    </row>
    <row r="2" spans="1:14" x14ac:dyDescent="0.25">
      <c r="D2" s="1" t="s">
        <v>0</v>
      </c>
      <c r="E2" s="1" t="s">
        <v>1</v>
      </c>
      <c r="G2" s="1" t="s">
        <v>0</v>
      </c>
      <c r="H2" s="1" t="s">
        <v>1</v>
      </c>
      <c r="I2" s="1" t="s">
        <v>0</v>
      </c>
      <c r="J2" s="1" t="s">
        <v>1</v>
      </c>
      <c r="K2" s="1" t="s">
        <v>0</v>
      </c>
      <c r="L2" s="1" t="s">
        <v>1</v>
      </c>
      <c r="M2" s="1" t="s">
        <v>0</v>
      </c>
      <c r="N2" s="1" t="s">
        <v>1</v>
      </c>
    </row>
    <row r="3" spans="1:14" ht="18.75" x14ac:dyDescent="0.3">
      <c r="A3" s="2" t="s">
        <v>3</v>
      </c>
      <c r="B3" s="3"/>
      <c r="C3" s="3"/>
      <c r="D3" s="4"/>
      <c r="E3" s="4"/>
      <c r="F3" s="3"/>
      <c r="G3" s="4"/>
      <c r="H3" s="4"/>
      <c r="I3" s="4"/>
      <c r="J3" s="4"/>
      <c r="K3" s="4"/>
      <c r="L3" s="4"/>
      <c r="M3" s="4"/>
      <c r="N3" s="4"/>
    </row>
    <row r="4" spans="1:14" x14ac:dyDescent="0.25">
      <c r="A4" t="s">
        <v>64</v>
      </c>
      <c r="D4">
        <v>13000</v>
      </c>
      <c r="G4">
        <v>13000</v>
      </c>
      <c r="I4">
        <v>13000</v>
      </c>
      <c r="K4">
        <v>13000</v>
      </c>
    </row>
    <row r="5" spans="1:14" x14ac:dyDescent="0.25">
      <c r="A5" t="s">
        <v>65</v>
      </c>
      <c r="D5">
        <v>-5500</v>
      </c>
      <c r="G5">
        <v>-5500</v>
      </c>
      <c r="I5">
        <v>-5500</v>
      </c>
      <c r="K5">
        <v>-5500</v>
      </c>
    </row>
    <row r="6" spans="1:14" x14ac:dyDescent="0.25">
      <c r="B6" t="s">
        <v>8</v>
      </c>
      <c r="E6">
        <f xml:space="preserve"> SUM(D4:D5)</f>
        <v>7500</v>
      </c>
      <c r="F6" t="str">
        <f ca="1">_xlfn.FORMULATEXT(E6)</f>
        <v>= SUM(D4:D5)</v>
      </c>
      <c r="H6">
        <f xml:space="preserve"> SUM(G4:G5)</f>
        <v>7500</v>
      </c>
      <c r="J6">
        <f xml:space="preserve"> SUM(I4:I5)</f>
        <v>7500</v>
      </c>
      <c r="L6">
        <f xml:space="preserve"> SUM(K4:K5)</f>
        <v>7500</v>
      </c>
      <c r="N6">
        <f xml:space="preserve"> SUM(M4:M5)</f>
        <v>0</v>
      </c>
    </row>
    <row r="7" spans="1:14" x14ac:dyDescent="0.25">
      <c r="A7" t="s">
        <v>11</v>
      </c>
      <c r="D7">
        <v>-2800</v>
      </c>
      <c r="G7">
        <v>-2800</v>
      </c>
      <c r="I7">
        <v>-2800</v>
      </c>
      <c r="K7">
        <v>-2800</v>
      </c>
    </row>
    <row r="8" spans="1:14" x14ac:dyDescent="0.25">
      <c r="A8" t="s">
        <v>13</v>
      </c>
      <c r="D8">
        <v>-1500</v>
      </c>
      <c r="G8">
        <v>-1500</v>
      </c>
      <c r="I8">
        <v>-1500</v>
      </c>
      <c r="K8">
        <v>-1500</v>
      </c>
      <c r="M8">
        <v>-1500</v>
      </c>
    </row>
    <row r="9" spans="1:14" x14ac:dyDescent="0.25">
      <c r="B9" t="s">
        <v>16</v>
      </c>
      <c r="E9">
        <f>SUM(D4:D8)</f>
        <v>3200</v>
      </c>
      <c r="H9">
        <f>SUM(G4:G8)</f>
        <v>3200</v>
      </c>
      <c r="J9">
        <f>SUM(I4:I8)</f>
        <v>3200</v>
      </c>
      <c r="L9">
        <f>SUM(K4:K8)</f>
        <v>3200</v>
      </c>
      <c r="N9">
        <f>SUM(M4:M8)</f>
        <v>-1500</v>
      </c>
    </row>
    <row r="10" spans="1:14" x14ac:dyDescent="0.25">
      <c r="A10" t="s">
        <v>17</v>
      </c>
      <c r="D10" s="11">
        <v>0</v>
      </c>
      <c r="E10" s="11" t="s">
        <v>66</v>
      </c>
      <c r="F10" s="11"/>
      <c r="G10" s="11"/>
      <c r="H10" s="11"/>
      <c r="I10" s="11"/>
      <c r="J10" s="11"/>
      <c r="K10" s="11"/>
      <c r="L10" s="11"/>
      <c r="M10" s="11"/>
      <c r="N10" s="11"/>
    </row>
    <row r="11" spans="1:14" x14ac:dyDescent="0.25">
      <c r="B11" t="s">
        <v>67</v>
      </c>
      <c r="E11">
        <f>SUM(D4:D9)</f>
        <v>3200</v>
      </c>
      <c r="H11">
        <f>SUM(G4:G9)</f>
        <v>3200</v>
      </c>
      <c r="J11">
        <f>SUM(I4:I9)</f>
        <v>3200</v>
      </c>
      <c r="L11">
        <f>SUM(K4:K9)</f>
        <v>3200</v>
      </c>
      <c r="N11">
        <f>SUM(M4:M9)</f>
        <v>-1500</v>
      </c>
    </row>
    <row r="12" spans="1:14" x14ac:dyDescent="0.25">
      <c r="A12" t="s">
        <v>68</v>
      </c>
      <c r="D12">
        <f xml:space="preserve"> -E11 * 40%</f>
        <v>-1280</v>
      </c>
      <c r="E12" t="str">
        <f ca="1">_xlfn.FORMULATEXT(D12)</f>
        <v>= -E11 * 40%</v>
      </c>
      <c r="G12">
        <f xml:space="preserve"> -H11 * 40%</f>
        <v>-1280</v>
      </c>
      <c r="I12">
        <f xml:space="preserve"> -J11 * 40%</f>
        <v>-1280</v>
      </c>
      <c r="K12">
        <f xml:space="preserve"> -L11 * 40%</f>
        <v>-1280</v>
      </c>
      <c r="M12">
        <f xml:space="preserve"> -N11 * 40%</f>
        <v>600</v>
      </c>
    </row>
    <row r="13" spans="1:14" x14ac:dyDescent="0.25">
      <c r="B13" t="s">
        <v>21</v>
      </c>
      <c r="E13" s="6">
        <f>SUM(D4:D12)</f>
        <v>1920</v>
      </c>
      <c r="H13" s="6">
        <f>SUM(G4:G12)</f>
        <v>1920</v>
      </c>
      <c r="J13" s="6">
        <f>SUM(I4:I12)</f>
        <v>1920</v>
      </c>
      <c r="L13" s="6">
        <f>SUM(K4:K12)</f>
        <v>1920</v>
      </c>
      <c r="N13" s="6">
        <f>SUM(M4:M12)</f>
        <v>-900</v>
      </c>
    </row>
    <row r="14" spans="1:14" x14ac:dyDescent="0.25">
      <c r="E14" s="9"/>
      <c r="H14" s="9"/>
      <c r="J14" s="9"/>
      <c r="L14" s="9"/>
      <c r="N14" s="9"/>
    </row>
    <row r="15" spans="1:14" x14ac:dyDescent="0.25">
      <c r="A15" t="s">
        <v>70</v>
      </c>
      <c r="E15" s="9"/>
      <c r="H15" s="9"/>
      <c r="J15" s="9"/>
      <c r="L15" s="9"/>
      <c r="N15" s="9"/>
    </row>
    <row r="17" spans="1:11" ht="18.75" x14ac:dyDescent="0.3">
      <c r="A17" s="2" t="s">
        <v>23</v>
      </c>
      <c r="B17" s="3"/>
      <c r="C17" s="3"/>
      <c r="D17" s="4"/>
      <c r="E17" s="4"/>
      <c r="F17" s="3"/>
      <c r="G17" s="3"/>
      <c r="H17" s="3"/>
      <c r="I17" s="3"/>
      <c r="J17" s="3"/>
      <c r="K17" s="3"/>
    </row>
    <row r="18" spans="1:11" x14ac:dyDescent="0.25">
      <c r="A18" s="8" t="s">
        <v>25</v>
      </c>
      <c r="B18" s="8"/>
      <c r="C18" s="8"/>
      <c r="D18" s="8"/>
      <c r="E18" s="8"/>
      <c r="F18" s="8"/>
    </row>
    <row r="19" spans="1:11" x14ac:dyDescent="0.25">
      <c r="D19" s="1" t="s">
        <v>27</v>
      </c>
      <c r="E19" s="1" t="s">
        <v>28</v>
      </c>
    </row>
    <row r="20" spans="1:11" x14ac:dyDescent="0.25">
      <c r="A20" t="s">
        <v>21</v>
      </c>
      <c r="D20" s="9">
        <f xml:space="preserve"> SUM(D4:D12)</f>
        <v>1920</v>
      </c>
      <c r="E20" s="9">
        <f xml:space="preserve"> SUM(D4:D12)</f>
        <v>1920</v>
      </c>
    </row>
    <row r="21" spans="1:11" x14ac:dyDescent="0.25">
      <c r="A21" t="s">
        <v>31</v>
      </c>
      <c r="D21">
        <f xml:space="preserve"> -1 * DA</f>
        <v>1500</v>
      </c>
      <c r="E21" s="9">
        <f>D21</f>
        <v>1500</v>
      </c>
      <c r="F21" t="s">
        <v>71</v>
      </c>
    </row>
    <row r="22" spans="1:11" x14ac:dyDescent="0.25">
      <c r="A22" t="s">
        <v>33</v>
      </c>
    </row>
    <row r="23" spans="1:11" x14ac:dyDescent="0.25">
      <c r="A23" t="s">
        <v>35</v>
      </c>
    </row>
    <row r="24" spans="1:11" x14ac:dyDescent="0.25">
      <c r="A24" t="s">
        <v>37</v>
      </c>
    </row>
    <row r="25" spans="1:11" x14ac:dyDescent="0.25">
      <c r="A25" t="s">
        <v>39</v>
      </c>
    </row>
    <row r="26" spans="1:11" x14ac:dyDescent="0.25">
      <c r="B26" s="1" t="s">
        <v>40</v>
      </c>
      <c r="C26" s="1"/>
      <c r="E26" s="10">
        <f xml:space="preserve"> SUM(E20:E25)</f>
        <v>3420</v>
      </c>
      <c r="F26" t="str">
        <f ca="1">_xlfn.FORMULATEXT(E26)</f>
        <v>= SUM(E20:E25)</v>
      </c>
    </row>
    <row r="27" spans="1:11" x14ac:dyDescent="0.25">
      <c r="E27" s="9"/>
    </row>
    <row r="28" spans="1:11" x14ac:dyDescent="0.25">
      <c r="A28" t="s">
        <v>41</v>
      </c>
      <c r="E28" s="9"/>
    </row>
    <row r="29" spans="1:11" x14ac:dyDescent="0.25">
      <c r="A29" t="s">
        <v>42</v>
      </c>
      <c r="E29" s="9"/>
    </row>
    <row r="30" spans="1:11" x14ac:dyDescent="0.25">
      <c r="A30" t="s">
        <v>43</v>
      </c>
      <c r="D30">
        <f xml:space="preserve"> D22 + D24 - D23</f>
        <v>0</v>
      </c>
    </row>
    <row r="31" spans="1:11" x14ac:dyDescent="0.25">
      <c r="A31" t="s">
        <v>45</v>
      </c>
      <c r="E31">
        <f xml:space="preserve"> -1*D30</f>
        <v>0</v>
      </c>
      <c r="F31" t="str">
        <f ca="1">_xlfn.FORMULATEXT(E31)</f>
        <v>= -1*D30</v>
      </c>
    </row>
    <row r="32" spans="1:11" x14ac:dyDescent="0.25">
      <c r="B32" s="1" t="s">
        <v>40</v>
      </c>
      <c r="C32" s="10">
        <f xml:space="preserve"> SUM(C20:C21) + C31</f>
        <v>0</v>
      </c>
      <c r="E32" s="10">
        <f xml:space="preserve"> SUM(E20:E21) + E31</f>
        <v>3420</v>
      </c>
      <c r="F32" t="str">
        <f ca="1">_xlfn.FORMULATEXT(E32)</f>
        <v>= SUM(E20:E21) + E31</v>
      </c>
    </row>
    <row r="33" spans="1:6" x14ac:dyDescent="0.25">
      <c r="A33" s="8" t="s">
        <v>48</v>
      </c>
      <c r="B33" s="8"/>
      <c r="C33" s="8"/>
      <c r="D33" s="8"/>
      <c r="E33" s="8"/>
      <c r="F33" s="8"/>
    </row>
    <row r="34" spans="1:6" x14ac:dyDescent="0.25">
      <c r="A34" t="s">
        <v>50</v>
      </c>
      <c r="C34">
        <v>-7500</v>
      </c>
      <c r="D34">
        <v>0</v>
      </c>
      <c r="E34">
        <f>-1*D34</f>
        <v>0</v>
      </c>
    </row>
    <row r="35" spans="1:6" x14ac:dyDescent="0.25">
      <c r="A35" t="s">
        <v>51</v>
      </c>
      <c r="D35">
        <v>0</v>
      </c>
      <c r="E35">
        <f xml:space="preserve"> -1*D35</f>
        <v>0</v>
      </c>
    </row>
    <row r="36" spans="1:6" x14ac:dyDescent="0.25">
      <c r="A36" t="s">
        <v>52</v>
      </c>
      <c r="D36">
        <v>0</v>
      </c>
      <c r="E36">
        <f xml:space="preserve"> -1*D36</f>
        <v>0</v>
      </c>
    </row>
    <row r="37" spans="1:6" x14ac:dyDescent="0.25">
      <c r="B37" t="s">
        <v>53</v>
      </c>
      <c r="C37" s="12">
        <f>SUM(C34:C36)</f>
        <v>-7500</v>
      </c>
      <c r="E37" s="12">
        <f>SUM(E34:E36)</f>
        <v>0</v>
      </c>
      <c r="F37" t="str">
        <f ca="1">_xlfn.FORMULATEXT(E37)</f>
        <v>=SUM(E34:E36)</v>
      </c>
    </row>
    <row r="38" spans="1:6" x14ac:dyDescent="0.25">
      <c r="A38" s="8" t="s">
        <v>54</v>
      </c>
      <c r="B38" s="8"/>
      <c r="C38" s="8"/>
      <c r="D38" s="8"/>
      <c r="E38" s="8"/>
      <c r="F38" s="8"/>
    </row>
    <row r="39" spans="1:6" x14ac:dyDescent="0.25">
      <c r="A39" t="s">
        <v>55</v>
      </c>
      <c r="D39">
        <v>0</v>
      </c>
      <c r="E39">
        <f xml:space="preserve"> -1*D39</f>
        <v>0</v>
      </c>
    </row>
    <row r="40" spans="1:6" x14ac:dyDescent="0.25">
      <c r="A40" t="s">
        <v>56</v>
      </c>
      <c r="D40">
        <v>0</v>
      </c>
      <c r="E40">
        <f xml:space="preserve"> -1*D40</f>
        <v>0</v>
      </c>
    </row>
    <row r="41" spans="1:6" x14ac:dyDescent="0.25">
      <c r="A41" t="s">
        <v>57</v>
      </c>
      <c r="D41">
        <v>0</v>
      </c>
      <c r="E41">
        <f>D41</f>
        <v>0</v>
      </c>
    </row>
    <row r="42" spans="1:6" x14ac:dyDescent="0.25">
      <c r="A42" t="s">
        <v>57</v>
      </c>
      <c r="D42">
        <v>0</v>
      </c>
      <c r="E42">
        <f>D42</f>
        <v>0</v>
      </c>
    </row>
    <row r="43" spans="1:6" x14ac:dyDescent="0.25">
      <c r="B43" t="s">
        <v>58</v>
      </c>
      <c r="C43" s="10">
        <f xml:space="preserve"> SUM(C31:C32) + C42</f>
        <v>0</v>
      </c>
      <c r="E43" s="12">
        <f>SUM(E39:E42)</f>
        <v>0</v>
      </c>
      <c r="F43" t="str">
        <f ca="1">_xlfn.FORMULATEXT(E43)</f>
        <v>=SUM(E39:E42)</v>
      </c>
    </row>
    <row r="44" spans="1:6" x14ac:dyDescent="0.25">
      <c r="B44" t="s">
        <v>59</v>
      </c>
      <c r="C44" s="6">
        <f>C32 + C37 + C43</f>
        <v>-7500</v>
      </c>
      <c r="E44" s="6">
        <f>E32 + E37 + E43</f>
        <v>3420</v>
      </c>
      <c r="F44" t="str">
        <f ca="1">_xlfn.FORMULATEXT(E44)</f>
        <v>=E32 + E37 + E43</v>
      </c>
    </row>
    <row r="46" spans="1:6" x14ac:dyDescent="0.25">
      <c r="A46" s="11" t="s">
        <v>61</v>
      </c>
      <c r="B46" s="11"/>
      <c r="C46" s="11"/>
      <c r="D46" s="11"/>
      <c r="E46" s="11"/>
      <c r="F46" s="11"/>
    </row>
    <row r="47" spans="1:6" x14ac:dyDescent="0.25">
      <c r="A47" s="11" t="s">
        <v>62</v>
      </c>
      <c r="B47" s="11"/>
      <c r="C47" s="11"/>
      <c r="D47" s="11"/>
      <c r="E47" s="11"/>
      <c r="F47" s="11"/>
    </row>
    <row r="48" spans="1:6" x14ac:dyDescent="0.25">
      <c r="A48" s="11" t="s">
        <v>63</v>
      </c>
      <c r="B48" s="11"/>
      <c r="C48" s="11"/>
      <c r="D48" s="11"/>
      <c r="E48" s="11"/>
      <c r="F48" s="11"/>
    </row>
  </sheetData>
  <mergeCells count="5">
    <mergeCell ref="D1:E1"/>
    <mergeCell ref="G1:H1"/>
    <mergeCell ref="I1:J1"/>
    <mergeCell ref="K1:L1"/>
    <mergeCell ref="M1:N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3404F-6735-4189-A9FC-F719A0E95535}">
  <dimension ref="A1"/>
  <sheetViews>
    <sheetView topLeftCell="A37" zoomScale="250" zoomScaleNormal="250" workbookViewId="0">
      <selection activeCell="H39" sqref="H39"/>
    </sheetView>
  </sheetViews>
  <sheetFormatPr defaultRowHeight="15" x14ac:dyDescent="0.25"/>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170FA-767D-4536-B4F1-B40677FB8F27}">
  <dimension ref="A1:N35"/>
  <sheetViews>
    <sheetView topLeftCell="A16" zoomScaleNormal="100" workbookViewId="0">
      <selection activeCell="B29" sqref="B29"/>
    </sheetView>
  </sheetViews>
  <sheetFormatPr defaultRowHeight="15" x14ac:dyDescent="0.25"/>
  <cols>
    <col min="1" max="1" width="4.140625" customWidth="1"/>
    <col min="2" max="3" width="15.140625" customWidth="1"/>
  </cols>
  <sheetData>
    <row r="1" spans="1:14" x14ac:dyDescent="0.25">
      <c r="C1" s="13">
        <v>0</v>
      </c>
      <c r="D1" s="15">
        <v>1</v>
      </c>
      <c r="E1" s="15"/>
      <c r="G1" s="15">
        <v>2</v>
      </c>
      <c r="H1" s="15"/>
      <c r="I1" s="15">
        <v>3</v>
      </c>
      <c r="J1" s="15"/>
      <c r="K1" s="15">
        <v>4</v>
      </c>
      <c r="L1" s="15"/>
      <c r="M1" s="15">
        <v>5</v>
      </c>
      <c r="N1" s="15"/>
    </row>
    <row r="2" spans="1:14" x14ac:dyDescent="0.25">
      <c r="D2" s="1" t="s">
        <v>0</v>
      </c>
      <c r="E2" s="1" t="s">
        <v>1</v>
      </c>
      <c r="G2" s="1" t="s">
        <v>0</v>
      </c>
      <c r="H2" s="1" t="s">
        <v>1</v>
      </c>
      <c r="I2" s="1" t="s">
        <v>0</v>
      </c>
      <c r="J2" s="1" t="s">
        <v>1</v>
      </c>
      <c r="K2" s="1" t="s">
        <v>0</v>
      </c>
      <c r="L2" s="1" t="s">
        <v>1</v>
      </c>
      <c r="M2" s="1" t="s">
        <v>0</v>
      </c>
      <c r="N2" s="1" t="s">
        <v>1</v>
      </c>
    </row>
    <row r="3" spans="1:14" ht="18.75" x14ac:dyDescent="0.3">
      <c r="A3" s="2" t="s">
        <v>3</v>
      </c>
      <c r="B3" s="3"/>
      <c r="C3" s="3"/>
      <c r="D3" s="4"/>
      <c r="E3" s="4"/>
      <c r="F3" s="3"/>
      <c r="G3" s="4"/>
      <c r="H3" s="4"/>
      <c r="I3" s="4"/>
      <c r="J3" s="4"/>
      <c r="K3" s="4"/>
      <c r="L3" s="4"/>
      <c r="M3" s="4"/>
      <c r="N3" s="4"/>
    </row>
    <row r="4" spans="1:14" x14ac:dyDescent="0.25">
      <c r="A4" t="s">
        <v>64</v>
      </c>
      <c r="D4">
        <v>13000</v>
      </c>
      <c r="G4">
        <v>13000</v>
      </c>
      <c r="I4">
        <v>13000</v>
      </c>
      <c r="K4">
        <v>13000</v>
      </c>
    </row>
    <row r="5" spans="1:14" x14ac:dyDescent="0.25">
      <c r="A5" t="s">
        <v>65</v>
      </c>
      <c r="D5">
        <v>-5500</v>
      </c>
      <c r="G5">
        <v>-5500</v>
      </c>
      <c r="I5">
        <v>-5500</v>
      </c>
      <c r="K5">
        <v>-5500</v>
      </c>
    </row>
    <row r="6" spans="1:14" x14ac:dyDescent="0.25">
      <c r="B6" t="s">
        <v>8</v>
      </c>
      <c r="E6">
        <f xml:space="preserve"> SUM(D4:D5)</f>
        <v>7500</v>
      </c>
      <c r="F6" t="str">
        <f ca="1">_xlfn.FORMULATEXT(E6)</f>
        <v>= SUM(D4:D5)</v>
      </c>
      <c r="H6">
        <f xml:space="preserve"> SUM(G4:G5)</f>
        <v>7500</v>
      </c>
      <c r="J6">
        <f xml:space="preserve"> SUM(I4:I5)</f>
        <v>7500</v>
      </c>
      <c r="L6">
        <f xml:space="preserve"> SUM(K4:K5)</f>
        <v>7500</v>
      </c>
      <c r="N6">
        <f xml:space="preserve"> SUM(M4:M5)</f>
        <v>0</v>
      </c>
    </row>
    <row r="7" spans="1:14" x14ac:dyDescent="0.25">
      <c r="A7" t="s">
        <v>11</v>
      </c>
      <c r="D7">
        <v>-2800</v>
      </c>
      <c r="G7">
        <v>-2800</v>
      </c>
      <c r="I7">
        <v>-2800</v>
      </c>
      <c r="K7">
        <v>-2800</v>
      </c>
    </row>
    <row r="8" spans="1:14" x14ac:dyDescent="0.25">
      <c r="A8" t="s">
        <v>13</v>
      </c>
      <c r="D8">
        <v>-1500</v>
      </c>
      <c r="G8">
        <v>-1500</v>
      </c>
      <c r="I8">
        <v>-1500</v>
      </c>
      <c r="K8">
        <v>-1500</v>
      </c>
      <c r="M8">
        <v>-1500</v>
      </c>
    </row>
    <row r="9" spans="1:14" x14ac:dyDescent="0.25">
      <c r="B9" t="s">
        <v>16</v>
      </c>
      <c r="E9">
        <f>SUM(D4:D8)</f>
        <v>3200</v>
      </c>
      <c r="H9">
        <f>SUM(G4:G8)</f>
        <v>3200</v>
      </c>
      <c r="J9">
        <f>SUM(I4:I8)</f>
        <v>3200</v>
      </c>
      <c r="L9">
        <f>SUM(K4:K8)</f>
        <v>3200</v>
      </c>
      <c r="N9">
        <f>SUM(M4:M8)</f>
        <v>-1500</v>
      </c>
    </row>
    <row r="10" spans="1:14" x14ac:dyDescent="0.25">
      <c r="A10" t="s">
        <v>17</v>
      </c>
      <c r="D10" s="11">
        <v>0</v>
      </c>
      <c r="E10" s="11" t="s">
        <v>66</v>
      </c>
      <c r="F10" s="11"/>
      <c r="G10" s="11"/>
      <c r="H10" s="11"/>
      <c r="I10" s="11"/>
      <c r="J10" s="11"/>
      <c r="K10" s="11"/>
      <c r="L10" s="11"/>
      <c r="M10" s="11"/>
      <c r="N10" s="11"/>
    </row>
    <row r="11" spans="1:14" x14ac:dyDescent="0.25">
      <c r="B11" t="s">
        <v>67</v>
      </c>
      <c r="E11">
        <f>SUM(D4:D9)</f>
        <v>3200</v>
      </c>
      <c r="H11">
        <f>SUM(G4:G9)</f>
        <v>3200</v>
      </c>
      <c r="J11">
        <f>SUM(I4:I9)</f>
        <v>3200</v>
      </c>
      <c r="L11">
        <f>SUM(K4:K9)</f>
        <v>3200</v>
      </c>
      <c r="N11">
        <f>SUM(M4:M9)</f>
        <v>-1500</v>
      </c>
    </row>
    <row r="12" spans="1:14" x14ac:dyDescent="0.25">
      <c r="A12" t="s">
        <v>68</v>
      </c>
      <c r="D12">
        <f xml:space="preserve"> -E11 * 40%</f>
        <v>-1280</v>
      </c>
      <c r="E12" t="str">
        <f ca="1">_xlfn.FORMULATEXT(D12)</f>
        <v>= -E11 * 40%</v>
      </c>
      <c r="G12">
        <f xml:space="preserve"> -H11 * 40%</f>
        <v>-1280</v>
      </c>
      <c r="I12">
        <f xml:space="preserve"> -J11 * 40%</f>
        <v>-1280</v>
      </c>
      <c r="K12">
        <f xml:space="preserve"> -L11 * 40%</f>
        <v>-1280</v>
      </c>
      <c r="M12">
        <f xml:space="preserve"> -N11 * 40%</f>
        <v>600</v>
      </c>
    </row>
    <row r="13" spans="1:14" x14ac:dyDescent="0.25">
      <c r="B13" t="s">
        <v>21</v>
      </c>
      <c r="E13" s="6">
        <f>SUM(D4:D12)</f>
        <v>1920</v>
      </c>
      <c r="H13" s="6">
        <f>SUM(G4:G12)</f>
        <v>1920</v>
      </c>
      <c r="J13" s="6">
        <f>SUM(I4:I12)</f>
        <v>1920</v>
      </c>
      <c r="L13" s="6">
        <f>SUM(K4:K12)</f>
        <v>1920</v>
      </c>
      <c r="N13" s="6">
        <f>SUM(M4:M12)</f>
        <v>-900</v>
      </c>
    </row>
    <row r="14" spans="1:14" x14ac:dyDescent="0.25">
      <c r="E14" s="9"/>
      <c r="H14" s="9"/>
      <c r="J14" s="9"/>
      <c r="L14" s="9"/>
      <c r="N14" s="9"/>
    </row>
    <row r="15" spans="1:14" x14ac:dyDescent="0.25">
      <c r="A15" t="s">
        <v>70</v>
      </c>
      <c r="E15" s="9"/>
      <c r="H15" s="9"/>
      <c r="J15" s="9"/>
      <c r="L15" s="9"/>
      <c r="N15" s="9"/>
    </row>
    <row r="17" spans="1:13" ht="18.75" x14ac:dyDescent="0.3">
      <c r="A17" s="2" t="s">
        <v>23</v>
      </c>
      <c r="B17" s="3"/>
      <c r="C17" s="3"/>
      <c r="D17" s="4"/>
      <c r="E17" s="4"/>
      <c r="F17" s="3"/>
      <c r="G17" s="3"/>
      <c r="H17" s="3"/>
      <c r="I17" s="3"/>
      <c r="J17" s="3"/>
      <c r="K17" s="3"/>
    </row>
    <row r="18" spans="1:13" x14ac:dyDescent="0.25">
      <c r="A18" s="8" t="s">
        <v>25</v>
      </c>
      <c r="B18" s="8"/>
      <c r="C18" s="8"/>
      <c r="D18" s="8"/>
      <c r="E18" s="8"/>
      <c r="F18" s="8"/>
    </row>
    <row r="19" spans="1:13" x14ac:dyDescent="0.25">
      <c r="D19" s="1" t="s">
        <v>27</v>
      </c>
      <c r="E19" s="1" t="s">
        <v>28</v>
      </c>
    </row>
    <row r="20" spans="1:13" x14ac:dyDescent="0.25">
      <c r="A20" t="s">
        <v>21</v>
      </c>
      <c r="D20" s="9">
        <f xml:space="preserve"> SUM(D4:D12)</f>
        <v>1920</v>
      </c>
      <c r="E20" s="9">
        <f xml:space="preserve"> SUM(D4:D12)</f>
        <v>1920</v>
      </c>
    </row>
    <row r="21" spans="1:13" x14ac:dyDescent="0.25">
      <c r="A21" t="s">
        <v>31</v>
      </c>
      <c r="D21">
        <f xml:space="preserve"> -1 * DA</f>
        <v>1500</v>
      </c>
      <c r="E21" s="9">
        <f>D21</f>
        <v>1500</v>
      </c>
      <c r="F21" t="s">
        <v>71</v>
      </c>
    </row>
    <row r="22" spans="1:13" x14ac:dyDescent="0.25">
      <c r="A22" t="s">
        <v>43</v>
      </c>
      <c r="D22">
        <f>1125</f>
        <v>1125</v>
      </c>
    </row>
    <row r="23" spans="1:13" x14ac:dyDescent="0.25">
      <c r="A23" t="s">
        <v>45</v>
      </c>
      <c r="E23">
        <f xml:space="preserve"> -1*D22</f>
        <v>-1125</v>
      </c>
      <c r="F23" t="str">
        <f ca="1">_xlfn.FORMULATEXT(E23)</f>
        <v>= -1*D22</v>
      </c>
    </row>
    <row r="24" spans="1:13" x14ac:dyDescent="0.25">
      <c r="B24" s="1" t="s">
        <v>40</v>
      </c>
      <c r="C24" s="10">
        <f xml:space="preserve"> SUM(C20:C21) + C23</f>
        <v>0</v>
      </c>
      <c r="E24" s="10">
        <f xml:space="preserve"> SUM(E20:E21) + E23</f>
        <v>2295</v>
      </c>
      <c r="F24" t="str">
        <f ca="1">_xlfn.FORMULATEXT(E24)</f>
        <v>= SUM(E20:E21) + E23</v>
      </c>
    </row>
    <row r="25" spans="1:13" x14ac:dyDescent="0.25">
      <c r="A25" s="8" t="s">
        <v>48</v>
      </c>
      <c r="B25" s="8"/>
      <c r="C25" s="8"/>
      <c r="D25" s="8"/>
      <c r="E25" s="8"/>
      <c r="F25" s="8"/>
    </row>
    <row r="26" spans="1:13" x14ac:dyDescent="0.25">
      <c r="A26" t="s">
        <v>50</v>
      </c>
      <c r="C26">
        <v>-7500</v>
      </c>
      <c r="D26">
        <v>0</v>
      </c>
      <c r="E26">
        <f>-1*D26</f>
        <v>0</v>
      </c>
    </row>
    <row r="27" spans="1:13" x14ac:dyDescent="0.25">
      <c r="B27" t="s">
        <v>53</v>
      </c>
      <c r="C27" s="12">
        <f>SUM(C26:C26)</f>
        <v>-7500</v>
      </c>
      <c r="E27" s="12">
        <f>SUM(E26:E26)</f>
        <v>0</v>
      </c>
      <c r="F27" t="str">
        <f ca="1">_xlfn.FORMULATEXT(E27)</f>
        <v>=SUM(E26:E26)</v>
      </c>
    </row>
    <row r="28" spans="1:13" x14ac:dyDescent="0.25">
      <c r="A28" s="8" t="s">
        <v>54</v>
      </c>
      <c r="B28" s="8"/>
      <c r="C28" s="8"/>
      <c r="D28" s="8"/>
      <c r="E28" s="8"/>
      <c r="F28" s="8"/>
    </row>
    <row r="29" spans="1:13" x14ac:dyDescent="0.25">
      <c r="A29" s="11" t="s">
        <v>72</v>
      </c>
      <c r="B29" s="11"/>
      <c r="C29" s="11"/>
      <c r="D29" s="11"/>
      <c r="E29" s="11"/>
      <c r="F29" s="11"/>
      <c r="G29" s="11"/>
      <c r="H29" s="11"/>
      <c r="I29" s="11"/>
      <c r="J29" s="11"/>
      <c r="K29" s="11"/>
      <c r="L29" s="11"/>
      <c r="M29" s="11"/>
    </row>
    <row r="30" spans="1:13" x14ac:dyDescent="0.25">
      <c r="B30" t="s">
        <v>58</v>
      </c>
      <c r="C30" s="10">
        <v>0</v>
      </c>
      <c r="E30" s="12">
        <f>SUM(E29:E29)</f>
        <v>0</v>
      </c>
      <c r="F30" t="str">
        <f ca="1">_xlfn.FORMULATEXT(E30)</f>
        <v>=SUM(E29:E29)</v>
      </c>
    </row>
    <row r="31" spans="1:13" x14ac:dyDescent="0.25">
      <c r="B31" t="s">
        <v>59</v>
      </c>
      <c r="C31" s="6">
        <f>C24 + C27 + C30</f>
        <v>-7500</v>
      </c>
      <c r="E31" s="6">
        <f>E24 + E27 + E30</f>
        <v>2295</v>
      </c>
      <c r="F31" t="str">
        <f ca="1">_xlfn.FORMULATEXT(E31)</f>
        <v>=E24 + E27 + E30</v>
      </c>
    </row>
    <row r="33" spans="1:6" x14ac:dyDescent="0.25">
      <c r="A33" s="11" t="s">
        <v>61</v>
      </c>
      <c r="B33" s="11"/>
      <c r="C33" s="11"/>
      <c r="D33" s="11"/>
      <c r="E33" s="11"/>
      <c r="F33" s="11"/>
    </row>
    <row r="34" spans="1:6" x14ac:dyDescent="0.25">
      <c r="A34" s="11" t="s">
        <v>62</v>
      </c>
      <c r="B34" s="11"/>
      <c r="C34" s="11"/>
      <c r="D34" s="11"/>
      <c r="E34" s="11"/>
      <c r="F34" s="11"/>
    </row>
    <row r="35" spans="1:6" x14ac:dyDescent="0.25">
      <c r="A35" s="11" t="s">
        <v>63</v>
      </c>
      <c r="B35" s="11"/>
      <c r="C35" s="11"/>
      <c r="D35" s="11"/>
      <c r="E35" s="11"/>
      <c r="F35" s="11"/>
    </row>
  </sheetData>
  <mergeCells count="5">
    <mergeCell ref="D1:E1"/>
    <mergeCell ref="G1:H1"/>
    <mergeCell ref="I1:J1"/>
    <mergeCell ref="K1:L1"/>
    <mergeCell ref="M1:N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31</vt:i4>
      </vt:variant>
    </vt:vector>
  </HeadingPairs>
  <TitlesOfParts>
    <vt:vector size="41" baseType="lpstr">
      <vt:lpstr>Intro</vt:lpstr>
      <vt:lpstr>From L3</vt:lpstr>
      <vt:lpstr>Ex1 Slides</vt:lpstr>
      <vt:lpstr>Ex1</vt:lpstr>
      <vt:lpstr>🔎 "Unlevered"</vt:lpstr>
      <vt:lpstr>Ex4 Slides</vt:lpstr>
      <vt:lpstr>Ex4</vt:lpstr>
      <vt:lpstr>Ex6 Slides</vt:lpstr>
      <vt:lpstr>Ex6</vt:lpstr>
      <vt:lpstr>🔎 FCF</vt:lpstr>
      <vt:lpstr>'Ex4'!CostOfSales</vt:lpstr>
      <vt:lpstr>'Ex6'!CostOfSales</vt:lpstr>
      <vt:lpstr>'From L3'!CostOfSales</vt:lpstr>
      <vt:lpstr>CostOfSales</vt:lpstr>
      <vt:lpstr>'Ex4'!DA</vt:lpstr>
      <vt:lpstr>'Ex6'!DA</vt:lpstr>
      <vt:lpstr>'From L3'!DA</vt:lpstr>
      <vt:lpstr>DA</vt:lpstr>
      <vt:lpstr>'From L3'!EBIT</vt:lpstr>
      <vt:lpstr>'From L3'!GrossProfit</vt:lpstr>
      <vt:lpstr>'Ex4'!Interest</vt:lpstr>
      <vt:lpstr>'Ex6'!Interest</vt:lpstr>
      <vt:lpstr>'From L3'!Interest</vt:lpstr>
      <vt:lpstr>Interest</vt:lpstr>
      <vt:lpstr>'From L3'!OpInc</vt:lpstr>
      <vt:lpstr>'From L3'!OtherInc</vt:lpstr>
      <vt:lpstr>'Ex4'!PreTax</vt:lpstr>
      <vt:lpstr>'Ex6'!PreTax</vt:lpstr>
      <vt:lpstr>'From L3'!PreTax</vt:lpstr>
      <vt:lpstr>PreTax</vt:lpstr>
      <vt:lpstr>'From L3'!RnD</vt:lpstr>
      <vt:lpstr>'Ex4'!Sales</vt:lpstr>
      <vt:lpstr>'Ex6'!Sales</vt:lpstr>
      <vt:lpstr>'From L3'!Sales</vt:lpstr>
      <vt:lpstr>Sales</vt:lpstr>
      <vt:lpstr>'Ex4'!SGA</vt:lpstr>
      <vt:lpstr>'Ex6'!SGA</vt:lpstr>
      <vt:lpstr>'From L3'!SGA</vt:lpstr>
      <vt:lpstr>SGA</vt:lpstr>
      <vt:lpstr>'From L3'!TaxRate</vt:lpstr>
      <vt:lpstr>UnleveredTab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 Munger</dc:creator>
  <cp:lastModifiedBy>Rob Munger</cp:lastModifiedBy>
  <dcterms:created xsi:type="dcterms:W3CDTF">2026-02-28T18:36:55Z</dcterms:created>
  <dcterms:modified xsi:type="dcterms:W3CDTF">2026-04-04T14:59:22Z</dcterms:modified>
</cp:coreProperties>
</file>