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f381fc8f77d7f6/Documents/Root/"/>
    </mc:Choice>
  </mc:AlternateContent>
  <xr:revisionPtr revIDLastSave="151" documentId="8_{088459A2-C3D1-4F3C-9551-E1B00C296670}" xr6:coauthVersionLast="47" xr6:coauthVersionMax="47" xr10:uidLastSave="{14D016F8-9CED-4529-A0A9-660E8AAECFC2}"/>
  <bookViews>
    <workbookView xWindow="-110" yWindow="-110" windowWidth="25820" windowHeight="13900" xr2:uid="{B1189408-36FA-478D-8ECC-8422EBB0A7E2}"/>
  </bookViews>
  <sheets>
    <sheet name="Sheet1" sheetId="1" r:id="rId1"/>
    <sheet name="2-21" sheetId="2" r:id="rId2"/>
  </sheets>
  <definedNames>
    <definedName name="ir">Sheet1!#REF!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25" i="1"/>
  <c r="C23" i="2"/>
  <c r="D17" i="2"/>
  <c r="D18" i="2"/>
  <c r="D19" i="2"/>
  <c r="D20" i="2"/>
  <c r="D21" i="2"/>
  <c r="D16" i="2"/>
  <c r="B21" i="2"/>
  <c r="C17" i="2"/>
  <c r="B17" i="2"/>
  <c r="D35" i="1"/>
  <c r="E11" i="2"/>
  <c r="C12" i="2"/>
  <c r="C13" i="2"/>
  <c r="D10" i="2"/>
  <c r="G8" i="2"/>
  <c r="G3" i="2"/>
  <c r="G4" i="2"/>
  <c r="G5" i="2"/>
  <c r="G6" i="2"/>
  <c r="G7" i="2"/>
  <c r="G2" i="2"/>
  <c r="F3" i="2"/>
  <c r="C8" i="2"/>
  <c r="C4" i="2"/>
  <c r="C5" i="2"/>
  <c r="C6" i="2"/>
  <c r="C7" i="2"/>
  <c r="C3" i="2"/>
  <c r="B7" i="2"/>
  <c r="B3" i="2"/>
  <c r="C5" i="1"/>
  <c r="B50" i="1"/>
  <c r="B48" i="1"/>
  <c r="B47" i="1"/>
  <c r="B46" i="1"/>
  <c r="B49" i="1"/>
  <c r="B45" i="1"/>
  <c r="F5" i="1"/>
  <c r="F6" i="1"/>
  <c r="F7" i="1"/>
  <c r="F8" i="1"/>
  <c r="F3" i="1"/>
  <c r="C6" i="1"/>
  <c r="C7" i="1"/>
  <c r="B34" i="1"/>
  <c r="D34" i="1" s="1"/>
  <c r="D33" i="1"/>
  <c r="D32" i="1"/>
  <c r="D31" i="1"/>
  <c r="C30" i="1"/>
  <c r="B30" i="1"/>
  <c r="D30" i="1" s="1"/>
  <c r="D29" i="1"/>
  <c r="B21" i="1"/>
  <c r="C17" i="1"/>
  <c r="C24" i="1" s="1"/>
  <c r="B17" i="1"/>
  <c r="C23" i="1" s="1"/>
  <c r="H8" i="2"/>
  <c r="D6" i="1"/>
  <c r="F11" i="2"/>
  <c r="D23" i="1"/>
  <c r="E31" i="1"/>
  <c r="E34" i="1"/>
  <c r="D24" i="1"/>
  <c r="G9" i="1"/>
  <c r="H2" i="2"/>
  <c r="G8" i="1"/>
  <c r="D8" i="2"/>
  <c r="D6" i="2"/>
  <c r="C45" i="1"/>
  <c r="D13" i="2"/>
  <c r="G3" i="1"/>
  <c r="D8" i="1"/>
  <c r="C47" i="1"/>
  <c r="G6" i="1"/>
  <c r="D11" i="1"/>
  <c r="D4" i="2"/>
  <c r="D7" i="1"/>
  <c r="E29" i="1"/>
  <c r="G5" i="1"/>
  <c r="D5" i="2"/>
  <c r="C50" i="1"/>
  <c r="E32" i="1"/>
  <c r="E30" i="1"/>
  <c r="C46" i="1"/>
  <c r="D5" i="1"/>
  <c r="D12" i="2"/>
  <c r="H3" i="2"/>
  <c r="C48" i="1"/>
  <c r="D3" i="2"/>
  <c r="H6" i="2"/>
  <c r="C49" i="1"/>
  <c r="D7" i="2"/>
  <c r="H7" i="2"/>
  <c r="D9" i="1"/>
  <c r="D25" i="1"/>
  <c r="E33" i="1"/>
  <c r="G7" i="1"/>
  <c r="H5" i="2"/>
  <c r="H4" i="2"/>
  <c r="B4" i="1" l="1"/>
  <c r="E4" i="1"/>
  <c r="F4" i="1" s="1"/>
  <c r="F9" i="1" s="1"/>
  <c r="B8" i="1"/>
  <c r="C8" i="1" s="1"/>
  <c r="C9" i="1" s="1"/>
  <c r="C11" i="1" l="1"/>
</calcChain>
</file>

<file path=xl/sharedStrings.xml><?xml version="1.0" encoding="utf-8"?>
<sst xmlns="http://schemas.openxmlformats.org/spreadsheetml/2006/main" count="53" uniqueCount="30">
  <si>
    <t>We can use Excel's tabular presentation and autofill to very quickly calculate NPV using the formula in the slides:</t>
  </si>
  <si>
    <t>T=</t>
  </si>
  <si>
    <t>Inflows</t>
  </si>
  <si>
    <t>PV of each Inflow</t>
  </si>
  <si>
    <t xml:space="preserve">Outflows </t>
  </si>
  <si>
    <t>PV of each Outflow</t>
  </si>
  <si>
    <t>PV of all Inflows:</t>
  </si>
  <si>
    <t>PV of all Outflows:</t>
  </si>
  <si>
    <t>NPV =</t>
  </si>
  <si>
    <t>We have made $63,192 for Shareholders.</t>
  </si>
  <si>
    <t>We can speed things up by using the built in function, =NPV():</t>
  </si>
  <si>
    <t>PV of Inflows =</t>
  </si>
  <si>
    <t>PV of Outflows =</t>
  </si>
  <si>
    <t>We can speed things up even more by calculating Net Cash Flows:</t>
  </si>
  <si>
    <t>Net CF</t>
  </si>
  <si>
    <t>Another thing to watch out for in Excel:</t>
  </si>
  <si>
    <t>Simple Rule:</t>
  </si>
  <si>
    <t>CF</t>
  </si>
  <si>
    <t>Start at T=1, and if there is a cash flow of 0, make sure to put a zero in.</t>
  </si>
  <si>
    <t>0 (right now)</t>
  </si>
  <si>
    <t>Correct:</t>
  </si>
  <si>
    <t>Incorrect</t>
  </si>
  <si>
    <t>← must start at time 1, not time 2</t>
  </si>
  <si>
    <t>← NONE OF THE CELLS CAN BE BLANK)</t>
  </si>
  <si>
    <t>← must start at time 1, not time 0</t>
  </si>
  <si>
    <t>PV of Inflows</t>
  </si>
  <si>
    <t>PV of Outflows</t>
  </si>
  <si>
    <t>NPV</t>
  </si>
  <si>
    <t>i=</t>
  </si>
  <si>
    <t>Net Cash 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</si>
</sst>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_(&quot;$&quot;* #,##0.000_);_(&quot;$&quot;* \(#,##0.0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2" fillId="0" borderId="0" xfId="0" applyFont="1"/>
    <xf numFmtId="9" fontId="0" fillId="0" borderId="0" xfId="0" applyNumberFormat="1" applyAlignment="1">
      <alignment horizontal="left"/>
    </xf>
    <xf numFmtId="44" fontId="0" fillId="0" borderId="0" xfId="1" applyFont="1"/>
    <xf numFmtId="0" fontId="5" fillId="0" borderId="0" xfId="0" applyFont="1"/>
    <xf numFmtId="0" fontId="3" fillId="0" borderId="0" xfId="0" applyFont="1"/>
    <xf numFmtId="164" fontId="0" fillId="0" borderId="0" xfId="1" applyNumberFormat="1" applyFont="1"/>
    <xf numFmtId="164" fontId="5" fillId="0" borderId="0" xfId="1" applyNumberFormat="1" applyFont="1"/>
    <xf numFmtId="164" fontId="0" fillId="2" borderId="0" xfId="1" applyNumberFormat="1" applyFont="1" applyFill="1"/>
    <xf numFmtId="164" fontId="0" fillId="0" borderId="0" xfId="0" applyNumberFormat="1"/>
    <xf numFmtId="164" fontId="5" fillId="0" borderId="0" xfId="0" applyNumberFormat="1" applyFont="1"/>
    <xf numFmtId="164" fontId="0" fillId="2" borderId="0" xfId="0" applyNumberFormat="1" applyFill="1"/>
    <xf numFmtId="164" fontId="0" fillId="0" borderId="0" xfId="1" applyNumberFormat="1" applyFont="1" applyFill="1"/>
    <xf numFmtId="44" fontId="0" fillId="0" borderId="0" xfId="1" applyFont="1" applyFill="1"/>
    <xf numFmtId="164" fontId="5" fillId="0" borderId="0" xfId="1" applyNumberFormat="1" applyFont="1" applyFill="1"/>
    <xf numFmtId="164" fontId="6" fillId="0" borderId="0" xfId="0" applyNumberFormat="1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6" fillId="2" borderId="0" xfId="0" applyNumberFormat="1" applyFont="1" applyFill="1"/>
    <xf numFmtId="0" fontId="3" fillId="0" borderId="0" xfId="0" applyFont="1" applyAlignment="1">
      <alignment horizontal="left"/>
    </xf>
    <xf numFmtId="8" fontId="0" fillId="0" borderId="0" xfId="0" applyNumberFormat="1"/>
    <xf numFmtId="2" fontId="0" fillId="0" borderId="0" xfId="0" applyNumberFormat="1"/>
    <xf numFmtId="44" fontId="0" fillId="0" borderId="0" xfId="0" applyNumberFormat="1"/>
    <xf numFmtId="6" fontId="0" fillId="0" borderId="0" xfId="0" applyNumberFormat="1"/>
    <xf numFmtId="9" fontId="0" fillId="0" borderId="0" xfId="0" applyNumberFormat="1"/>
    <xf numFmtId="165" fontId="0" fillId="0" borderId="0" xfId="1" applyNumberFormat="1" applyFont="1"/>
    <xf numFmtId="166" fontId="0" fillId="0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557249</xdr:colOff>
      <xdr:row>10</xdr:row>
      <xdr:rowOff>135597</xdr:rowOff>
    </xdr:from>
    <xdr:to>
      <xdr:col>9</xdr:col>
      <xdr:colOff>41025</xdr:colOff>
      <xdr:row>27</xdr:row>
      <xdr:rowOff>106821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5813DE9-EB98-1A21-9E9E-E542074D86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25144" b="-25144"/>
        <a:stretch/>
      </xdr:blipFill>
      <xdr:spPr>
        <a:xfrm>
          <a:off x="4196593" y="1961222"/>
          <a:ext cx="4194682" cy="307478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5A40E-23D6-4B49-8A70-28708D7A6F79}">
  <dimension ref="A1:K50"/>
  <sheetViews>
    <sheetView tabSelected="1" topLeftCell="A11" zoomScale="160" zoomScaleNormal="160" workbookViewId="0">
      <selection activeCell="D17" sqref="D17"/>
    </sheetView>
  </sheetViews>
  <sheetFormatPr defaultRowHeight="14.5" x14ac:dyDescent="0.35"/>
  <cols>
    <col min="2" max="2" width="14.81640625" customWidth="1"/>
    <col min="3" max="3" width="14.26953125" bestFit="1" customWidth="1"/>
    <col min="4" max="4" width="14.26953125" customWidth="1"/>
    <col min="5" max="5" width="17.453125" bestFit="1" customWidth="1"/>
    <col min="6" max="6" width="12.7265625" bestFit="1" customWidth="1"/>
    <col min="8" max="9" width="14.26953125" bestFit="1" customWidth="1"/>
  </cols>
  <sheetData>
    <row r="1" spans="1:11" x14ac:dyDescent="0.35">
      <c r="A1" s="6" t="s">
        <v>0</v>
      </c>
    </row>
    <row r="2" spans="1:11" x14ac:dyDescent="0.35">
      <c r="A2" t="s">
        <v>1</v>
      </c>
      <c r="B2" s="1" t="s">
        <v>2</v>
      </c>
      <c r="C2" s="5" t="s">
        <v>3</v>
      </c>
      <c r="D2" s="5"/>
      <c r="E2" s="2" t="s">
        <v>4</v>
      </c>
      <c r="F2" s="5" t="s">
        <v>5</v>
      </c>
      <c r="H2" s="6"/>
    </row>
    <row r="3" spans="1:11" x14ac:dyDescent="0.35">
      <c r="A3">
        <v>0</v>
      </c>
      <c r="B3" s="7"/>
      <c r="C3" s="8"/>
      <c r="D3" s="8"/>
      <c r="E3" s="7">
        <v>900000</v>
      </c>
      <c r="F3" s="8">
        <f>E3/(1+5%)^A3</f>
        <v>900000</v>
      </c>
      <c r="G3" t="str">
        <f ca="1">_xlfn.FORMULATEXT(F3)</f>
        <v>=E3/(1+5%)^A3</v>
      </c>
      <c r="H3" s="7"/>
      <c r="I3" s="7"/>
      <c r="J3" s="4"/>
      <c r="K3" s="4"/>
    </row>
    <row r="4" spans="1:11" x14ac:dyDescent="0.35">
      <c r="A4">
        <v>1</v>
      </c>
      <c r="B4" s="7">
        <f>0</f>
        <v>0</v>
      </c>
      <c r="C4" s="8"/>
      <c r="D4" s="8"/>
      <c r="E4" s="7">
        <f>0</f>
        <v>0</v>
      </c>
      <c r="F4" s="8">
        <f t="shared" ref="F4:F8" si="0">E4/(1+5%)^A4</f>
        <v>0</v>
      </c>
      <c r="H4" s="7"/>
      <c r="I4" s="7"/>
      <c r="J4" s="4"/>
      <c r="K4" s="4"/>
    </row>
    <row r="5" spans="1:11" x14ac:dyDescent="0.35">
      <c r="A5">
        <v>2</v>
      </c>
      <c r="B5" s="7">
        <v>50000</v>
      </c>
      <c r="C5" s="8">
        <f>B5/(1+5%)^A5</f>
        <v>45351.473922902493</v>
      </c>
      <c r="D5" s="8" t="str">
        <f ca="1">_xlfn.FORMULATEXT(C5)</f>
        <v>=B5/(1+5%)^A5</v>
      </c>
      <c r="E5" s="7">
        <v>20000</v>
      </c>
      <c r="F5" s="8">
        <f t="shared" si="0"/>
        <v>18140.589569160999</v>
      </c>
      <c r="G5" t="str">
        <f ca="1">_xlfn.FORMULATEXT(F5)</f>
        <v>=E5/(1+5%)^A5</v>
      </c>
      <c r="H5" s="7"/>
      <c r="I5" s="7"/>
      <c r="J5" s="4"/>
      <c r="K5" s="4"/>
    </row>
    <row r="6" spans="1:11" x14ac:dyDescent="0.35">
      <c r="A6">
        <v>3</v>
      </c>
      <c r="B6" s="7">
        <v>50000</v>
      </c>
      <c r="C6" s="8">
        <f t="shared" ref="C6:C8" si="1">B6/(1+5%)^A6</f>
        <v>43191.879926573798</v>
      </c>
      <c r="D6" s="8" t="str">
        <f ca="1">_xlfn.FORMULATEXT(C6)</f>
        <v>=B6/(1+5%)^A6</v>
      </c>
      <c r="E6" s="7">
        <v>20000</v>
      </c>
      <c r="F6" s="8">
        <f t="shared" si="0"/>
        <v>17276.751970629521</v>
      </c>
      <c r="G6" t="str">
        <f ca="1">_xlfn.FORMULATEXT(F6)</f>
        <v>=E6/(1+5%)^A6</v>
      </c>
      <c r="H6" s="13"/>
      <c r="I6" s="13"/>
      <c r="J6" s="14"/>
      <c r="K6" s="4"/>
    </row>
    <row r="7" spans="1:11" x14ac:dyDescent="0.35">
      <c r="A7">
        <v>4</v>
      </c>
      <c r="B7" s="7">
        <v>50000</v>
      </c>
      <c r="C7" s="8">
        <f t="shared" si="1"/>
        <v>41135.123739594099</v>
      </c>
      <c r="D7" s="8" t="str">
        <f ca="1">_xlfn.FORMULATEXT(C7)</f>
        <v>=B7/(1+5%)^A7</v>
      </c>
      <c r="E7" s="7">
        <v>20000</v>
      </c>
      <c r="F7" s="8">
        <f t="shared" si="0"/>
        <v>16454.04949583764</v>
      </c>
      <c r="G7" t="str">
        <f ca="1">_xlfn.FORMULATEXT(F7)</f>
        <v>=E7/(1+5%)^A7</v>
      </c>
      <c r="H7" s="13"/>
      <c r="I7" s="13"/>
      <c r="J7" s="14"/>
      <c r="K7" s="4"/>
    </row>
    <row r="8" spans="1:11" x14ac:dyDescent="0.35">
      <c r="A8">
        <v>5</v>
      </c>
      <c r="B8" s="7">
        <f>50000+1100000</f>
        <v>1150000</v>
      </c>
      <c r="C8" s="8">
        <f t="shared" si="1"/>
        <v>901055.0914387278</v>
      </c>
      <c r="D8" s="8" t="str">
        <f ca="1">_xlfn.FORMULATEXT(C8)</f>
        <v>=B8/(1+5%)^A8</v>
      </c>
      <c r="E8" s="7">
        <v>20000</v>
      </c>
      <c r="F8" s="8">
        <f t="shared" si="0"/>
        <v>15670.523329369178</v>
      </c>
      <c r="G8" t="str">
        <f ca="1">_xlfn.FORMULATEXT(F8)</f>
        <v>=E8/(1+5%)^A8</v>
      </c>
      <c r="H8" s="13"/>
      <c r="I8" s="13"/>
      <c r="J8" s="14"/>
      <c r="K8" s="4"/>
    </row>
    <row r="9" spans="1:11" x14ac:dyDescent="0.35">
      <c r="B9" s="7" t="s">
        <v>6</v>
      </c>
      <c r="C9" s="8">
        <f>SUM(C4:C8)</f>
        <v>1030733.5690277983</v>
      </c>
      <c r="D9" s="8" t="str">
        <f ca="1">_xlfn.FORMULATEXT(C9)</f>
        <v>=SUM(C4:C8)</v>
      </c>
      <c r="E9" s="7" t="s">
        <v>7</v>
      </c>
      <c r="F9" s="8">
        <f>SUM(F3:F8)</f>
        <v>967541.9143649973</v>
      </c>
      <c r="G9" t="str">
        <f ca="1">_xlfn.FORMULATEXT(F9)</f>
        <v>=SUM(F3:F8)</v>
      </c>
      <c r="H9" s="13"/>
      <c r="I9" s="13"/>
      <c r="J9" s="14"/>
      <c r="K9" s="4"/>
    </row>
    <row r="10" spans="1:11" x14ac:dyDescent="0.35">
      <c r="B10" s="10"/>
      <c r="E10" s="10"/>
      <c r="F10" s="11"/>
      <c r="H10" s="13"/>
      <c r="I10" s="10"/>
    </row>
    <row r="11" spans="1:11" x14ac:dyDescent="0.35">
      <c r="B11" s="18" t="s">
        <v>8</v>
      </c>
      <c r="C11" s="19">
        <f>C9-F9</f>
        <v>63191.654662800953</v>
      </c>
      <c r="D11" s="16" t="str">
        <f ca="1">_xlfn.FORMULATEXT(C11)</f>
        <v>=C9-F9</v>
      </c>
      <c r="E11" s="10"/>
      <c r="F11" s="10"/>
      <c r="H11" s="10"/>
      <c r="I11" s="10"/>
    </row>
    <row r="12" spans="1:11" x14ac:dyDescent="0.35">
      <c r="A12" t="s">
        <v>9</v>
      </c>
    </row>
    <row r="14" spans="1:11" x14ac:dyDescent="0.35">
      <c r="A14" s="6" t="s">
        <v>10</v>
      </c>
      <c r="B14" s="3"/>
      <c r="C14" s="5"/>
      <c r="D14" s="5"/>
      <c r="F14" s="5"/>
    </row>
    <row r="15" spans="1:11" x14ac:dyDescent="0.35">
      <c r="A15" t="s">
        <v>1</v>
      </c>
      <c r="B15" s="1" t="s">
        <v>2</v>
      </c>
      <c r="C15" s="2" t="s">
        <v>4</v>
      </c>
      <c r="D15" s="6"/>
      <c r="F15" s="5"/>
    </row>
    <row r="16" spans="1:11" x14ac:dyDescent="0.35">
      <c r="A16">
        <v>0</v>
      </c>
      <c r="B16" s="7"/>
      <c r="C16" s="7">
        <v>900000</v>
      </c>
      <c r="D16" s="7"/>
      <c r="E16" s="7"/>
      <c r="F16" s="8"/>
    </row>
    <row r="17" spans="1:9" x14ac:dyDescent="0.35">
      <c r="A17">
        <v>1</v>
      </c>
      <c r="B17" s="7">
        <f>0</f>
        <v>0</v>
      </c>
      <c r="C17" s="7">
        <f>0</f>
        <v>0</v>
      </c>
      <c r="D17" s="7"/>
      <c r="E17" s="7"/>
      <c r="F17" s="8"/>
    </row>
    <row r="18" spans="1:9" x14ac:dyDescent="0.35">
      <c r="A18">
        <v>2</v>
      </c>
      <c r="B18" s="7">
        <v>50000</v>
      </c>
      <c r="C18" s="7">
        <v>20000</v>
      </c>
      <c r="D18" s="7"/>
      <c r="E18" s="7"/>
      <c r="F18" s="8"/>
    </row>
    <row r="19" spans="1:9" x14ac:dyDescent="0.35">
      <c r="A19">
        <v>3</v>
      </c>
      <c r="B19" s="7">
        <v>50000</v>
      </c>
      <c r="C19" s="7">
        <v>20000</v>
      </c>
      <c r="D19" s="7"/>
      <c r="E19" s="7"/>
      <c r="F19" s="8"/>
    </row>
    <row r="20" spans="1:9" x14ac:dyDescent="0.35">
      <c r="A20">
        <v>4</v>
      </c>
      <c r="B20" s="13">
        <v>50000</v>
      </c>
      <c r="C20" s="13">
        <v>20000</v>
      </c>
      <c r="D20" s="13"/>
      <c r="E20" s="13"/>
      <c r="F20" s="15"/>
    </row>
    <row r="21" spans="1:9" x14ac:dyDescent="0.35">
      <c r="A21">
        <v>5</v>
      </c>
      <c r="B21" s="13">
        <f>50000+1100000</f>
        <v>1150000</v>
      </c>
      <c r="C21" s="13">
        <v>20000</v>
      </c>
      <c r="D21" s="13"/>
      <c r="E21" s="13"/>
      <c r="F21" s="15"/>
    </row>
    <row r="22" spans="1:9" x14ac:dyDescent="0.35">
      <c r="B22" s="13"/>
      <c r="C22" s="15"/>
      <c r="D22" s="13"/>
      <c r="E22" s="27"/>
      <c r="F22" s="15"/>
    </row>
    <row r="23" spans="1:9" x14ac:dyDescent="0.35">
      <c r="B23" s="17" t="s">
        <v>11</v>
      </c>
      <c r="C23" s="16">
        <f>NPV(5%,B17:B21)</f>
        <v>1030733.569027798</v>
      </c>
      <c r="D23" s="16" t="str">
        <f ca="1">_xlfn.FORMULATEXT(C23)</f>
        <v>=NPV(5%,B17:B21)</v>
      </c>
      <c r="E23" s="10"/>
      <c r="F23" s="11"/>
      <c r="H23" s="13"/>
      <c r="I23" s="10"/>
    </row>
    <row r="24" spans="1:9" x14ac:dyDescent="0.35">
      <c r="B24" s="17" t="s">
        <v>12</v>
      </c>
      <c r="C24" s="10">
        <f>NPV(5%,C17:C21)+C16</f>
        <v>967541.9143649973</v>
      </c>
      <c r="D24" s="10" t="str">
        <f ca="1">_xlfn.FORMULATEXT(C24)</f>
        <v>=NPV(5%,C17:C21)+C16</v>
      </c>
      <c r="E24" s="10"/>
      <c r="F24" s="10"/>
      <c r="H24" s="10"/>
      <c r="I24" s="10"/>
    </row>
    <row r="25" spans="1:9" x14ac:dyDescent="0.35">
      <c r="B25" s="17" t="s">
        <v>8</v>
      </c>
      <c r="C25" s="12">
        <f>C23-C24</f>
        <v>63191.65466280072</v>
      </c>
      <c r="D25" t="str">
        <f ca="1">_xlfn.FORMULATEXT(C25)</f>
        <v>=C23-C24</v>
      </c>
    </row>
    <row r="27" spans="1:9" x14ac:dyDescent="0.35">
      <c r="A27" s="20" t="s">
        <v>13</v>
      </c>
      <c r="B27" s="3"/>
      <c r="C27" s="5"/>
      <c r="D27" s="5"/>
    </row>
    <row r="28" spans="1:9" x14ac:dyDescent="0.35">
      <c r="A28" t="s">
        <v>1</v>
      </c>
      <c r="B28" s="1" t="s">
        <v>2</v>
      </c>
      <c r="C28" s="2" t="s">
        <v>4</v>
      </c>
      <c r="D28" s="6" t="s">
        <v>14</v>
      </c>
    </row>
    <row r="29" spans="1:9" x14ac:dyDescent="0.35">
      <c r="A29">
        <v>0</v>
      </c>
      <c r="B29" s="7"/>
      <c r="C29" s="7">
        <v>900000</v>
      </c>
      <c r="D29" s="26">
        <f t="shared" ref="D29:D34" si="2">B29-C29</f>
        <v>-900000</v>
      </c>
      <c r="E29" t="str">
        <f ca="1">_xlfn.FORMULATEXT(D29)</f>
        <v>=B29-C29</v>
      </c>
    </row>
    <row r="30" spans="1:9" x14ac:dyDescent="0.35">
      <c r="A30">
        <v>1</v>
      </c>
      <c r="B30" s="7">
        <f>0</f>
        <v>0</v>
      </c>
      <c r="C30" s="7">
        <f>0</f>
        <v>0</v>
      </c>
      <c r="D30" s="7">
        <f t="shared" si="2"/>
        <v>0</v>
      </c>
      <c r="E30" t="str">
        <f t="shared" ref="E30:E34" ca="1" si="3">_xlfn.FORMULATEXT(D30)</f>
        <v>=B30-C30</v>
      </c>
    </row>
    <row r="31" spans="1:9" x14ac:dyDescent="0.35">
      <c r="A31">
        <v>2</v>
      </c>
      <c r="B31" s="7">
        <v>50000</v>
      </c>
      <c r="C31" s="7">
        <v>20000</v>
      </c>
      <c r="D31" s="7">
        <f t="shared" si="2"/>
        <v>30000</v>
      </c>
      <c r="E31" t="str">
        <f t="shared" ca="1" si="3"/>
        <v>=B31-C31</v>
      </c>
    </row>
    <row r="32" spans="1:9" x14ac:dyDescent="0.35">
      <c r="A32">
        <v>3</v>
      </c>
      <c r="B32" s="7">
        <v>50000</v>
      </c>
      <c r="C32" s="7">
        <v>20000</v>
      </c>
      <c r="D32" s="7">
        <f t="shared" si="2"/>
        <v>30000</v>
      </c>
      <c r="E32" t="str">
        <f t="shared" ca="1" si="3"/>
        <v>=B32-C32</v>
      </c>
    </row>
    <row r="33" spans="1:5" x14ac:dyDescent="0.35">
      <c r="A33">
        <v>4</v>
      </c>
      <c r="B33" s="13">
        <v>50000</v>
      </c>
      <c r="C33" s="13">
        <v>20000</v>
      </c>
      <c r="D33" s="13">
        <f t="shared" si="2"/>
        <v>30000</v>
      </c>
      <c r="E33" t="str">
        <f t="shared" ca="1" si="3"/>
        <v>=B33-C33</v>
      </c>
    </row>
    <row r="34" spans="1:5" x14ac:dyDescent="0.35">
      <c r="A34">
        <v>5</v>
      </c>
      <c r="B34" s="13">
        <f>50000+1100000</f>
        <v>1150000</v>
      </c>
      <c r="C34" s="13">
        <v>20000</v>
      </c>
      <c r="D34" s="13">
        <f t="shared" si="2"/>
        <v>1130000</v>
      </c>
      <c r="E34" t="str">
        <f t="shared" ca="1" si="3"/>
        <v>=B34-C34</v>
      </c>
    </row>
    <row r="35" spans="1:5" x14ac:dyDescent="0.35">
      <c r="B35" s="13"/>
      <c r="C35" s="15"/>
      <c r="D35" s="9">
        <f>NPV(5%,D30:D34)+D29</f>
        <v>63191.65466280072</v>
      </c>
      <c r="E35" s="21">
        <f>NPV(5%,D35)</f>
        <v>60182.528250286399</v>
      </c>
    </row>
    <row r="39" spans="1:5" x14ac:dyDescent="0.35">
      <c r="A39" t="s">
        <v>15</v>
      </c>
      <c r="E39" t="s">
        <v>16</v>
      </c>
    </row>
    <row r="40" spans="1:5" x14ac:dyDescent="0.35">
      <c r="A40" t="s">
        <v>1</v>
      </c>
      <c r="B40" t="s">
        <v>17</v>
      </c>
      <c r="C40" t="s">
        <v>17</v>
      </c>
      <c r="E40" t="s">
        <v>18</v>
      </c>
    </row>
    <row r="41" spans="1:5" x14ac:dyDescent="0.35">
      <c r="A41" t="s">
        <v>19</v>
      </c>
      <c r="C41">
        <v>0</v>
      </c>
    </row>
    <row r="42" spans="1:5" x14ac:dyDescent="0.35">
      <c r="A42">
        <v>1</v>
      </c>
      <c r="C42">
        <v>0</v>
      </c>
    </row>
    <row r="43" spans="1:5" x14ac:dyDescent="0.35">
      <c r="A43">
        <v>2</v>
      </c>
      <c r="B43">
        <v>100</v>
      </c>
      <c r="C43">
        <v>100</v>
      </c>
    </row>
    <row r="44" spans="1:5" x14ac:dyDescent="0.35">
      <c r="A44">
        <v>3</v>
      </c>
      <c r="C44">
        <v>0</v>
      </c>
    </row>
    <row r="45" spans="1:5" x14ac:dyDescent="0.35">
      <c r="A45" t="s">
        <v>20</v>
      </c>
      <c r="B45" s="22">
        <f>100/1.1^2</f>
        <v>82.644628099173545</v>
      </c>
      <c r="C45" t="str">
        <f t="shared" ref="C45:C50" ca="1" si="4">_xlfn.FORMULATEXT(B45)</f>
        <v>=100/1.1^2</v>
      </c>
    </row>
    <row r="46" spans="1:5" x14ac:dyDescent="0.35">
      <c r="A46" t="s">
        <v>20</v>
      </c>
      <c r="B46" s="21">
        <f>NPV(10%,C42:C43)</f>
        <v>82.644628099173545</v>
      </c>
      <c r="C46" t="str">
        <f t="shared" ca="1" si="4"/>
        <v>=NPV(10%,C42:C43)</v>
      </c>
    </row>
    <row r="47" spans="1:5" x14ac:dyDescent="0.35">
      <c r="A47" t="s">
        <v>20</v>
      </c>
      <c r="B47" s="21">
        <f>NPV(10%,C42:C44)</f>
        <v>82.644628099173545</v>
      </c>
      <c r="C47" t="str">
        <f t="shared" ca="1" si="4"/>
        <v>=NPV(10%,C42:C44)</v>
      </c>
    </row>
    <row r="48" spans="1:5" x14ac:dyDescent="0.35">
      <c r="A48" t="s">
        <v>21</v>
      </c>
      <c r="B48" s="21">
        <f>NPV(10%,B43)</f>
        <v>90.909090909090907</v>
      </c>
      <c r="C48" t="str">
        <f t="shared" ca="1" si="4"/>
        <v>=NPV(10%,B43)</v>
      </c>
      <c r="E48" t="s">
        <v>22</v>
      </c>
    </row>
    <row r="49" spans="1:5" x14ac:dyDescent="0.35">
      <c r="A49" t="s">
        <v>21</v>
      </c>
      <c r="B49" s="21">
        <f>NPV(10%,B42:B44)</f>
        <v>90.909090909090907</v>
      </c>
      <c r="C49" t="str">
        <f t="shared" ca="1" si="4"/>
        <v>=NPV(10%,B42:B44)</v>
      </c>
      <c r="E49" t="s">
        <v>23</v>
      </c>
    </row>
    <row r="50" spans="1:5" x14ac:dyDescent="0.35">
      <c r="A50" t="s">
        <v>21</v>
      </c>
      <c r="B50" s="21">
        <f>NPV(10%,C41:C43)</f>
        <v>75.131480090157766</v>
      </c>
      <c r="C50" t="str">
        <f t="shared" ca="1" si="4"/>
        <v>=NPV(10%,C41:C43)</v>
      </c>
      <c r="E50" t="s">
        <v>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5AA0D-7E7E-434B-B9CA-5D4B71C4599F}">
  <dimension ref="A1:H23"/>
  <sheetViews>
    <sheetView topLeftCell="A13" zoomScale="235" zoomScaleNormal="235" workbookViewId="0">
      <selection activeCell="A23" sqref="A23"/>
    </sheetView>
  </sheetViews>
  <sheetFormatPr defaultRowHeight="14.5" x14ac:dyDescent="0.35"/>
  <cols>
    <col min="2" max="2" width="12.08984375" customWidth="1"/>
    <col min="3" max="3" width="14.54296875" customWidth="1"/>
    <col min="4" max="4" width="11.08984375" bestFit="1" customWidth="1"/>
    <col min="5" max="5" width="11.453125" bestFit="1" customWidth="1"/>
    <col min="6" max="6" width="10.81640625" customWidth="1"/>
    <col min="7" max="7" width="12.08984375" bestFit="1" customWidth="1"/>
  </cols>
  <sheetData>
    <row r="1" spans="1:8" x14ac:dyDescent="0.35">
      <c r="A1" t="s">
        <v>1</v>
      </c>
      <c r="B1" s="1" t="s">
        <v>2</v>
      </c>
      <c r="F1" s="2" t="s">
        <v>4</v>
      </c>
      <c r="G1" t="s">
        <v>26</v>
      </c>
    </row>
    <row r="2" spans="1:8" x14ac:dyDescent="0.35">
      <c r="A2">
        <v>0</v>
      </c>
      <c r="B2" s="7"/>
      <c r="C2" t="s">
        <v>25</v>
      </c>
      <c r="F2" s="7">
        <v>900000</v>
      </c>
      <c r="G2" s="23">
        <f>F2/1.05^A2</f>
        <v>900000</v>
      </c>
      <c r="H2" t="str">
        <f ca="1">_xlfn.FORMULATEXT(G2)</f>
        <v>=F2/1.05^A2</v>
      </c>
    </row>
    <row r="3" spans="1:8" x14ac:dyDescent="0.35">
      <c r="A3">
        <v>1</v>
      </c>
      <c r="B3" s="7">
        <f>0</f>
        <v>0</v>
      </c>
      <c r="C3" s="10">
        <f>B3/(1+5%)^A3</f>
        <v>0</v>
      </c>
      <c r="D3" t="str">
        <f ca="1">_xlfn.FORMULATEXT(C3)</f>
        <v>=B3/(1+5%)^A3</v>
      </c>
      <c r="F3" s="7">
        <f>0</f>
        <v>0</v>
      </c>
      <c r="G3" s="23">
        <f t="shared" ref="G3:G7" si="0">F3/1.05^A3</f>
        <v>0</v>
      </c>
      <c r="H3" t="str">
        <f t="shared" ref="H3:H8" ca="1" si="1">_xlfn.FORMULATEXT(G3)</f>
        <v>=F3/1.05^A3</v>
      </c>
    </row>
    <row r="4" spans="1:8" x14ac:dyDescent="0.35">
      <c r="A4">
        <v>2</v>
      </c>
      <c r="B4" s="7">
        <v>50000</v>
      </c>
      <c r="C4" s="10">
        <f t="shared" ref="C4:C7" si="2">B4/(1+5%)^A4</f>
        <v>45351.473922902493</v>
      </c>
      <c r="D4" t="str">
        <f t="shared" ref="D4:D8" ca="1" si="3">_xlfn.FORMULATEXT(C4)</f>
        <v>=B4/(1+5%)^A4</v>
      </c>
      <c r="F4" s="7">
        <v>20000</v>
      </c>
      <c r="G4" s="23">
        <f t="shared" si="0"/>
        <v>18140.589569160999</v>
      </c>
      <c r="H4" t="str">
        <f t="shared" ca="1" si="1"/>
        <v>=F4/1.05^A4</v>
      </c>
    </row>
    <row r="5" spans="1:8" x14ac:dyDescent="0.35">
      <c r="A5">
        <v>3</v>
      </c>
      <c r="B5" s="7">
        <v>50000</v>
      </c>
      <c r="C5" s="10">
        <f t="shared" si="2"/>
        <v>43191.879926573798</v>
      </c>
      <c r="D5" t="str">
        <f t="shared" ca="1" si="3"/>
        <v>=B5/(1+5%)^A5</v>
      </c>
      <c r="F5" s="7">
        <v>20000</v>
      </c>
      <c r="G5" s="23">
        <f t="shared" si="0"/>
        <v>17276.751970629521</v>
      </c>
      <c r="H5" t="str">
        <f t="shared" ca="1" si="1"/>
        <v>=F5/1.05^A5</v>
      </c>
    </row>
    <row r="6" spans="1:8" x14ac:dyDescent="0.35">
      <c r="A6">
        <v>4</v>
      </c>
      <c r="B6" s="7">
        <v>50000</v>
      </c>
      <c r="C6" s="10">
        <f t="shared" si="2"/>
        <v>41135.123739594099</v>
      </c>
      <c r="D6" t="str">
        <f t="shared" ca="1" si="3"/>
        <v>=B6/(1+5%)^A6</v>
      </c>
      <c r="F6" s="7">
        <v>20000</v>
      </c>
      <c r="G6" s="23">
        <f t="shared" si="0"/>
        <v>16454.04949583764</v>
      </c>
      <c r="H6" t="str">
        <f t="shared" ca="1" si="1"/>
        <v>=F6/1.05^A6</v>
      </c>
    </row>
    <row r="7" spans="1:8" x14ac:dyDescent="0.35">
      <c r="A7">
        <v>5</v>
      </c>
      <c r="B7" s="7">
        <f>50000+1100000</f>
        <v>1150000</v>
      </c>
      <c r="C7" s="10">
        <f t="shared" si="2"/>
        <v>901055.0914387278</v>
      </c>
      <c r="D7" t="str">
        <f t="shared" ca="1" si="3"/>
        <v>=B7/(1+5%)^A7</v>
      </c>
      <c r="F7" s="7">
        <v>20000</v>
      </c>
      <c r="G7" s="23">
        <f t="shared" si="0"/>
        <v>15670.523329369178</v>
      </c>
      <c r="H7" t="str">
        <f t="shared" ca="1" si="1"/>
        <v>=F7/1.05^A7</v>
      </c>
    </row>
    <row r="8" spans="1:8" x14ac:dyDescent="0.35">
      <c r="C8" s="10">
        <f>SUM(C3:C7)</f>
        <v>1030733.5690277983</v>
      </c>
      <c r="D8" t="str">
        <f t="shared" ca="1" si="3"/>
        <v>=SUM(C3:C7)</v>
      </c>
      <c r="F8" s="7" t="s">
        <v>7</v>
      </c>
      <c r="G8" s="23">
        <f>SUM(G2:G7)</f>
        <v>967541.9143649973</v>
      </c>
      <c r="H8" t="str">
        <f t="shared" ca="1" si="1"/>
        <v>=SUM(G2:G7)</v>
      </c>
    </row>
    <row r="9" spans="1:8" x14ac:dyDescent="0.35">
      <c r="B9" t="s">
        <v>28</v>
      </c>
      <c r="C9" s="25">
        <v>0.05</v>
      </c>
    </row>
    <row r="10" spans="1:8" x14ac:dyDescent="0.35">
      <c r="C10" t="s">
        <v>27</v>
      </c>
      <c r="D10" s="23">
        <f>C8-G8</f>
        <v>63191.654662800953</v>
      </c>
      <c r="F10" t="s">
        <v>27</v>
      </c>
    </row>
    <row r="11" spans="1:8" x14ac:dyDescent="0.35">
      <c r="D11" t="s">
        <v>26</v>
      </c>
      <c r="E11" s="21">
        <f>NPV(C9,F3:F7)+900000</f>
        <v>967541.9143649973</v>
      </c>
      <c r="F11" t="str">
        <f ca="1">_xlfn.FORMULATEXT(E11)</f>
        <v>=NPV(C9,F3:F7)+900000</v>
      </c>
    </row>
    <row r="12" spans="1:8" x14ac:dyDescent="0.35">
      <c r="B12" t="s">
        <v>25</v>
      </c>
      <c r="C12" s="24">
        <f>NPV(5%, B3:B7)</f>
        <v>1030733.569027798</v>
      </c>
      <c r="D12" t="str">
        <f ca="1">_xlfn.FORMULATEXT(C12)</f>
        <v>=NPV(5%, B3:B7)</v>
      </c>
    </row>
    <row r="13" spans="1:8" x14ac:dyDescent="0.35">
      <c r="C13" s="24">
        <f>NPV(C9,B3:B7)</f>
        <v>1030733.569027798</v>
      </c>
      <c r="D13" t="str">
        <f ca="1">_xlfn.FORMULATEXT(C13)</f>
        <v>=NPV(C9,B3:B7)</v>
      </c>
    </row>
    <row r="15" spans="1:8" x14ac:dyDescent="0.35">
      <c r="A15" t="s">
        <v>1</v>
      </c>
      <c r="B15" s="1" t="s">
        <v>2</v>
      </c>
      <c r="C15" s="2" t="s">
        <v>4</v>
      </c>
      <c r="D15" t="s">
        <v>29</v>
      </c>
    </row>
    <row r="16" spans="1:8" x14ac:dyDescent="0.35">
      <c r="A16">
        <v>0</v>
      </c>
      <c r="B16" s="7"/>
      <c r="C16" s="7">
        <v>900000</v>
      </c>
      <c r="D16" s="10">
        <f>B16-C16</f>
        <v>-900000</v>
      </c>
    </row>
    <row r="17" spans="1:4" x14ac:dyDescent="0.35">
      <c r="A17">
        <v>1</v>
      </c>
      <c r="B17" s="7">
        <f>0</f>
        <v>0</v>
      </c>
      <c r="C17" s="7">
        <f>0</f>
        <v>0</v>
      </c>
      <c r="D17" s="10">
        <f t="shared" ref="D17:D21" si="4">B17-C17</f>
        <v>0</v>
      </c>
    </row>
    <row r="18" spans="1:4" x14ac:dyDescent="0.35">
      <c r="A18">
        <v>2</v>
      </c>
      <c r="B18" s="7">
        <v>50000</v>
      </c>
      <c r="C18" s="7">
        <v>20000</v>
      </c>
      <c r="D18" s="10">
        <f t="shared" si="4"/>
        <v>30000</v>
      </c>
    </row>
    <row r="19" spans="1:4" x14ac:dyDescent="0.35">
      <c r="A19">
        <v>3</v>
      </c>
      <c r="B19" s="7">
        <v>50000</v>
      </c>
      <c r="C19" s="7">
        <v>20000</v>
      </c>
      <c r="D19" s="10">
        <f t="shared" si="4"/>
        <v>30000</v>
      </c>
    </row>
    <row r="20" spans="1:4" x14ac:dyDescent="0.35">
      <c r="A20">
        <v>4</v>
      </c>
      <c r="B20" s="13">
        <v>50000</v>
      </c>
      <c r="C20" s="13">
        <v>20000</v>
      </c>
      <c r="D20" s="10">
        <f t="shared" si="4"/>
        <v>30000</v>
      </c>
    </row>
    <row r="21" spans="1:4" x14ac:dyDescent="0.35">
      <c r="A21">
        <v>5</v>
      </c>
      <c r="B21" s="13">
        <f>50000+1100000</f>
        <v>1150000</v>
      </c>
      <c r="C21" s="13">
        <v>20000</v>
      </c>
      <c r="D21" s="10">
        <f t="shared" si="4"/>
        <v>1130000</v>
      </c>
    </row>
    <row r="23" spans="1:4" x14ac:dyDescent="0.35">
      <c r="C23" s="23">
        <f>NPV(5%,D17:D21)+D16</f>
        <v>63191.65466280072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2-21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Munger</dc:creator>
  <cp:keywords/>
  <dc:description/>
  <cp:lastModifiedBy>Rob Munger</cp:lastModifiedBy>
  <cp:revision/>
  <dcterms:created xsi:type="dcterms:W3CDTF">2023-02-18T18:12:59Z</dcterms:created>
  <dcterms:modified xsi:type="dcterms:W3CDTF">2026-04-02T22:29:21Z</dcterms:modified>
  <cp:category/>
  <cp:contentStatus/>
</cp:coreProperties>
</file>